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672"/>
  </bookViews>
  <sheets>
    <sheet name="Приложение 5 (2)" sheetId="12" r:id="rId1"/>
  </sheets>
  <definedNames>
    <definedName name="_xlnm.Print_Titles" localSheetId="0">'Приложение 5 (2)'!$16:$17</definedName>
  </definedNames>
  <calcPr calcId="162913"/>
</workbook>
</file>

<file path=xl/calcChain.xml><?xml version="1.0" encoding="utf-8"?>
<calcChain xmlns="http://schemas.openxmlformats.org/spreadsheetml/2006/main">
  <c r="U105" i="12" l="1"/>
  <c r="V136" i="12" l="1"/>
  <c r="W92" i="12"/>
  <c r="W93" i="12"/>
  <c r="V93" i="12"/>
  <c r="V92" i="12"/>
  <c r="V85" i="12"/>
  <c r="V87" i="12"/>
  <c r="W68" i="12"/>
  <c r="W60" i="12"/>
  <c r="V64" i="12"/>
  <c r="V60" i="12"/>
  <c r="V57" i="12"/>
  <c r="U133" i="12" l="1"/>
  <c r="U116" i="12"/>
  <c r="U87" i="12"/>
  <c r="U85" i="12"/>
  <c r="U82" i="12"/>
  <c r="U56" i="12" l="1"/>
  <c r="U132" i="12"/>
  <c r="U131" i="12" s="1"/>
  <c r="U115" i="12"/>
  <c r="U104" i="12"/>
  <c r="U103" i="12" s="1"/>
  <c r="U102" i="12" s="1"/>
  <c r="U84" i="12"/>
  <c r="U83" i="12" s="1"/>
  <c r="T56" i="12"/>
  <c r="U20" i="12"/>
  <c r="V20" i="12"/>
  <c r="W20" i="12"/>
  <c r="T20" i="12"/>
  <c r="T105" i="12"/>
  <c r="T104" i="12" s="1"/>
  <c r="T103" i="12" s="1"/>
  <c r="T102" i="12" s="1"/>
  <c r="W116" i="12"/>
  <c r="W115" i="12" s="1"/>
  <c r="V116" i="12"/>
  <c r="V115" i="12" s="1"/>
  <c r="T133" i="12"/>
  <c r="T85" i="12"/>
  <c r="T125" i="12"/>
  <c r="T123" i="12" s="1"/>
  <c r="T122" i="12" s="1"/>
  <c r="T116" i="12"/>
  <c r="U142" i="12"/>
  <c r="V142" i="12"/>
  <c r="W142" i="12"/>
  <c r="W140" i="12"/>
  <c r="T142" i="12"/>
  <c r="T140" i="12" s="1"/>
  <c r="U141" i="12"/>
  <c r="U139" i="12" s="1"/>
  <c r="U113" i="12" s="1"/>
  <c r="U21" i="12" s="1"/>
  <c r="V141" i="12"/>
  <c r="V139" i="12" s="1"/>
  <c r="V113" i="12" s="1"/>
  <c r="V21" i="12" s="1"/>
  <c r="W141" i="12"/>
  <c r="W139" i="12" s="1"/>
  <c r="W113" i="12" s="1"/>
  <c r="W21" i="12" s="1"/>
  <c r="T141" i="12"/>
  <c r="T139" i="12"/>
  <c r="T113" i="12" s="1"/>
  <c r="T21" i="12" s="1"/>
  <c r="U140" i="12"/>
  <c r="V140" i="12"/>
  <c r="U135" i="12"/>
  <c r="U134" i="12"/>
  <c r="V135" i="12"/>
  <c r="V134" i="12" s="1"/>
  <c r="W135" i="12"/>
  <c r="W134" i="12"/>
  <c r="T135" i="12"/>
  <c r="T134" i="12"/>
  <c r="V132" i="12"/>
  <c r="V131" i="12" s="1"/>
  <c r="W132" i="12"/>
  <c r="W131" i="12" s="1"/>
  <c r="T132" i="12"/>
  <c r="T131" i="12" s="1"/>
  <c r="U123" i="12"/>
  <c r="V123" i="12"/>
  <c r="W123" i="12"/>
  <c r="W122" i="12" s="1"/>
  <c r="U124" i="12"/>
  <c r="V124" i="12"/>
  <c r="W124" i="12"/>
  <c r="T124" i="12"/>
  <c r="U118" i="12"/>
  <c r="U114" i="12" s="1"/>
  <c r="U22" i="12" s="1"/>
  <c r="V118" i="12"/>
  <c r="W118" i="12"/>
  <c r="T118" i="12"/>
  <c r="T115" i="12"/>
  <c r="T84" i="12"/>
  <c r="T83" i="12" s="1"/>
  <c r="V84" i="12"/>
  <c r="V83" i="12" s="1"/>
  <c r="W84" i="12"/>
  <c r="W83" i="12"/>
  <c r="U97" i="12"/>
  <c r="V97" i="12"/>
  <c r="W97" i="12"/>
  <c r="T97" i="12"/>
  <c r="W91" i="12"/>
  <c r="V91" i="12"/>
  <c r="U91" i="12"/>
  <c r="T91" i="12"/>
  <c r="V88" i="12"/>
  <c r="W88" i="12"/>
  <c r="U88" i="12"/>
  <c r="T88" i="12"/>
  <c r="W57" i="12"/>
  <c r="W56" i="12" s="1"/>
  <c r="V56" i="12"/>
  <c r="V46" i="12"/>
  <c r="W46" i="12"/>
  <c r="U46" i="12"/>
  <c r="U42" i="12"/>
  <c r="V42" i="12"/>
  <c r="W42" i="12"/>
  <c r="V50" i="12"/>
  <c r="W50" i="12"/>
  <c r="U50" i="12"/>
  <c r="T50" i="12"/>
  <c r="T46" i="12"/>
  <c r="T42" i="12"/>
  <c r="V26" i="12"/>
  <c r="V24" i="12" s="1"/>
  <c r="W26" i="12"/>
  <c r="W24" i="12" s="1"/>
  <c r="T26" i="12"/>
  <c r="V104" i="12"/>
  <c r="V103" i="12"/>
  <c r="V102" i="12" s="1"/>
  <c r="W104" i="12"/>
  <c r="W103" i="12" s="1"/>
  <c r="W102" i="12" s="1"/>
  <c r="T24" i="12" l="1"/>
  <c r="V55" i="12"/>
  <c r="V54" i="12" s="1"/>
  <c r="U55" i="12"/>
  <c r="U54" i="12" s="1"/>
  <c r="W55" i="12"/>
  <c r="W54" i="12" s="1"/>
  <c r="T112" i="12"/>
  <c r="V114" i="12"/>
  <c r="V22" i="12" s="1"/>
  <c r="W112" i="12"/>
  <c r="W111" i="12" s="1"/>
  <c r="U26" i="12"/>
  <c r="U24" i="12" s="1"/>
  <c r="U23" i="12" s="1"/>
  <c r="V122" i="12"/>
  <c r="T55" i="12"/>
  <c r="T54" i="12" s="1"/>
  <c r="V112" i="12"/>
  <c r="W114" i="12"/>
  <c r="W22" i="12" s="1"/>
  <c r="U122" i="12"/>
  <c r="T114" i="12"/>
  <c r="T22" i="12" s="1"/>
  <c r="T23" i="12"/>
  <c r="W19" i="12"/>
  <c r="W23" i="12"/>
  <c r="U112" i="12"/>
  <c r="U111" i="12" s="1"/>
  <c r="V23" i="12"/>
  <c r="T111" i="12"/>
  <c r="V111" i="12"/>
  <c r="V19" i="12" l="1"/>
  <c r="V18" i="12" s="1"/>
  <c r="W18" i="12"/>
  <c r="T19" i="12"/>
  <c r="T18" i="12" s="1"/>
  <c r="U19" i="12"/>
  <c r="U18" i="12" s="1"/>
</calcChain>
</file>

<file path=xl/sharedStrings.xml><?xml version="1.0" encoding="utf-8"?>
<sst xmlns="http://schemas.openxmlformats.org/spreadsheetml/2006/main" count="1027" uniqueCount="283">
  <si>
    <t>Ответственный исполнитель государственной программы</t>
  </si>
  <si>
    <t>Показатель применения меры</t>
  </si>
  <si>
    <t>Код бюджетной классификации</t>
  </si>
  <si>
    <t>Рз</t>
  </si>
  <si>
    <t>Пр</t>
  </si>
  <si>
    <t>ЦС</t>
  </si>
  <si>
    <t>ВР</t>
  </si>
  <si>
    <t>всего</t>
  </si>
  <si>
    <t>Создание условий для реализации государственной программы</t>
  </si>
  <si>
    <t>Код главы</t>
  </si>
  <si>
    <t>01</t>
  </si>
  <si>
    <t>04</t>
  </si>
  <si>
    <t>02</t>
  </si>
  <si>
    <t>Код аналитической программной классификации</t>
  </si>
  <si>
    <t>ГП</t>
  </si>
  <si>
    <t>Пп</t>
  </si>
  <si>
    <t>ОМ</t>
  </si>
  <si>
    <t>М</t>
  </si>
  <si>
    <t>03</t>
  </si>
  <si>
    <t>08</t>
  </si>
  <si>
    <t>Ответственный исполнитель, соисполнитель</t>
  </si>
  <si>
    <t>Наименование государственной программы, подпрограммы, основного мероприятия, мероприятия</t>
  </si>
  <si>
    <t>Министерство транспорта и дорожного хозяйства Удмуртской Республики</t>
  </si>
  <si>
    <t>21</t>
  </si>
  <si>
    <t>807</t>
  </si>
  <si>
    <t>05</t>
  </si>
  <si>
    <t>06</t>
  </si>
  <si>
    <t>Содержание автомобильных дорог общего пользования регионального или межмуниципального значения и искусственных сооружений на них</t>
  </si>
  <si>
    <t>Капитальный ремонт и ремонт автомобильных дорог общего пользования регионального или межмуниципального значения и искусственных сооружений на них</t>
  </si>
  <si>
    <t>Строительство и реконструкция автомобильных дорог общего пользования регионального или межмуниципального значения и искусственных сооружений на них</t>
  </si>
  <si>
    <t>Содержание учреждений, осуществляющих управление автомобильными дорогами</t>
  </si>
  <si>
    <t>07</t>
  </si>
  <si>
    <t>810</t>
  </si>
  <si>
    <t>Всего</t>
  </si>
  <si>
    <t>09</t>
  </si>
  <si>
    <t xml:space="preserve">Уплата налога на имущество </t>
  </si>
  <si>
    <t>Уплата земельного налога</t>
  </si>
  <si>
    <t>Наименование государственной программы</t>
  </si>
  <si>
    <t>Комплексное развитие транспорта</t>
  </si>
  <si>
    <t>Развитие дорожного хозяйства</t>
  </si>
  <si>
    <t>2110473</t>
  </si>
  <si>
    <t>2120138</t>
  </si>
  <si>
    <t>2120542</t>
  </si>
  <si>
    <t>Министерство образования и науки Удмуртской Республики</t>
  </si>
  <si>
    <t>Повышение безопасности дорожного движения</t>
  </si>
  <si>
    <t>833</t>
  </si>
  <si>
    <t>Приобретение дорожной техники и другого имущества, необходимого для строительства, реконструкции, капитального ремонта, ремонта и содержания автомобильных дорог общего пользования регионального или межмуниципального значения и искусственных сооружений на них</t>
  </si>
  <si>
    <t>Обеспечение безопасного участия детей в дорожном движении</t>
  </si>
  <si>
    <t>874</t>
  </si>
  <si>
    <t xml:space="preserve"> 04</t>
  </si>
  <si>
    <t>к государственной программе «Развитие транспортной системы Удмуртской Республики»</t>
  </si>
  <si>
    <t>«Развитие транспортной системы Удмуртской Республики»</t>
  </si>
  <si>
    <t>Развитие транспортной системы Удмуртской Республики</t>
  </si>
  <si>
    <t xml:space="preserve">Мероприятия по комплексному развитию пригородного и городского транспорта в Удмуртской Республике </t>
  </si>
  <si>
    <t>520</t>
  </si>
  <si>
    <t>04     04</t>
  </si>
  <si>
    <t>09   12</t>
  </si>
  <si>
    <t>Приобретение мобильных автогородков для организаций, осуществляющих деятельность по формированию у детей дошкольного и школьного возраста навыков безопасного поведения на дороге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</si>
  <si>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</si>
  <si>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</si>
  <si>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</si>
  <si>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</si>
  <si>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</si>
  <si>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</si>
  <si>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</si>
  <si>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</si>
  <si>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</si>
  <si>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</si>
  <si>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</si>
  <si>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</si>
  <si>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</si>
  <si>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Расходы бюджета Удмуртской Республики, тыс. рублей</t>
  </si>
  <si>
    <t>Осуществление расходов за счет доходов от платных услуг, оказываемых государственными казенными учреждениями</t>
  </si>
  <si>
    <t xml:space="preserve"> 08 </t>
  </si>
  <si>
    <t>Развитие автомобильного и электрического транспорта</t>
  </si>
  <si>
    <t>2110100000</t>
  </si>
  <si>
    <t>Развитие железнодорожного транспорта</t>
  </si>
  <si>
    <t>Развитие авиационного транспорта</t>
  </si>
  <si>
    <t>Развитие внутреннего водного транспорта</t>
  </si>
  <si>
    <t>2110200000</t>
  </si>
  <si>
    <t>2110300000</t>
  </si>
  <si>
    <t>2110400000</t>
  </si>
  <si>
    <t>Мероприятия по развитию автомобильных дорог Удмуртской Республики</t>
  </si>
  <si>
    <t>Содержание автомобильных дорог и приобретение дорожной техники</t>
  </si>
  <si>
    <t>Уплата налогов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</si>
  <si>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</si>
  <si>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Содержание подведомственных учреждений</t>
  </si>
  <si>
    <t>Расходы за счет прочих доходов от компенсации затрат бюджетов субъектов Российской Федерации (в рамках Дорожного фонда)</t>
  </si>
  <si>
    <t>2110000000</t>
  </si>
  <si>
    <t>2120000000</t>
  </si>
  <si>
    <t>2120100000</t>
  </si>
  <si>
    <t>240</t>
  </si>
  <si>
    <t>410</t>
  </si>
  <si>
    <t>2120200000</t>
  </si>
  <si>
    <t>850</t>
  </si>
  <si>
    <t>2120300000</t>
  </si>
  <si>
    <t>2120400000</t>
  </si>
  <si>
    <t>2120500000</t>
  </si>
  <si>
    <t>240, 850</t>
  </si>
  <si>
    <t>110, 240, 850</t>
  </si>
  <si>
    <t>Реализация установленных функций (полномочий) государственного органа</t>
  </si>
  <si>
    <t>Центральный аппарат</t>
  </si>
  <si>
    <t>Уплата налога на имущество</t>
  </si>
  <si>
    <t>2130100000</t>
  </si>
  <si>
    <t>2130100850</t>
  </si>
  <si>
    <t>На приобретение спецпродукции</t>
  </si>
  <si>
    <t>2130000000</t>
  </si>
  <si>
    <t>2140000000</t>
  </si>
  <si>
    <t>Мероприятия по повышению безопасности дорожных условий</t>
  </si>
  <si>
    <t>2110101420, 2110142</t>
  </si>
  <si>
    <t>2120104650, 2120465</t>
  </si>
  <si>
    <t>2120200620, 2120062</t>
  </si>
  <si>
    <t>2120200640, 2120064</t>
  </si>
  <si>
    <t>2120301380, 2120138</t>
  </si>
  <si>
    <t>2120401390, 2120139</t>
  </si>
  <si>
    <t>2120501370, 2120137</t>
  </si>
  <si>
    <t>2120501400, 2120140</t>
  </si>
  <si>
    <t>2120505590, 2120559</t>
  </si>
  <si>
    <t>2130100620, 2130062</t>
  </si>
  <si>
    <t>2140100000</t>
  </si>
  <si>
    <t>2140300000</t>
  </si>
  <si>
    <t>2140306300, 2140630</t>
  </si>
  <si>
    <t>Приобретение для дошкольных образовательных организаций оборудования, позволяющего в игровой форме формировать навыки безопасного поведения на улично-дорожной сети</t>
  </si>
  <si>
    <t>410, 240</t>
  </si>
  <si>
    <t>1</t>
  </si>
  <si>
    <t>2</t>
  </si>
  <si>
    <t>3</t>
  </si>
  <si>
    <t xml:space="preserve"> 4</t>
  </si>
  <si>
    <t>4</t>
  </si>
  <si>
    <t>Министерство транспорта и дорожного хозяйства Удмуртской Республики, Министерство образования и науки Удмуртской Республики</t>
  </si>
  <si>
    <t>2140206290, 2140629</t>
  </si>
  <si>
    <t>2120154200</t>
  </si>
  <si>
    <t>240, 410, 520</t>
  </si>
  <si>
    <t>2120104650</t>
  </si>
  <si>
    <t>Строительство и эксплуатация восточного обхода города Ижевска</t>
  </si>
  <si>
    <t>2120107790</t>
  </si>
  <si>
    <t>2140306300</t>
  </si>
  <si>
    <t>540</t>
  </si>
  <si>
    <t>21201R3900</t>
  </si>
  <si>
    <t>21403R3900</t>
  </si>
  <si>
    <t xml:space="preserve">к постановлению Правительства </t>
  </si>
  <si>
    <t>Удмуртской Республики</t>
  </si>
  <si>
    <t>«Приложение 5</t>
  </si>
  <si>
    <t>810, 240</t>
  </si>
  <si>
    <t>Субсидии организациям и предпринимателям без образования юридического лица, осуществляющим транспортные услуги по перевозке населения автомобильным транспортом общего пользования, в целях возмещения убытков, связанных с пригородными перевозками пассажиров в сельской местности</t>
  </si>
  <si>
    <t>240, 830</t>
  </si>
  <si>
    <t>Оснащение системами автоматического контроля и выявления нарушений правил дорожного движения улично-дорожной сети городов и иных населенных пунктов, дорог регионального и межмуниципального значения</t>
  </si>
  <si>
    <t>2130100360</t>
  </si>
  <si>
    <t>Прочие выплаты по обязательствам государства</t>
  </si>
  <si>
    <t>2110408190, 2110403640, 2110364</t>
  </si>
  <si>
    <t>2110208150, 2110201330, 2110133</t>
  </si>
  <si>
    <t>2110208160, 2110201340, 2110134</t>
  </si>
  <si>
    <t>2110208170, 2110203650, 2110365</t>
  </si>
  <si>
    <t>2110108120, 2110103680, 2110368</t>
  </si>
  <si>
    <t>2110108100, 2110103630, 2110363</t>
  </si>
  <si>
    <t>2110108110, 2110103660, 2110366</t>
  </si>
  <si>
    <t>2120108270, 2120104650, 2120465</t>
  </si>
  <si>
    <t>810, 410</t>
  </si>
  <si>
    <t>10</t>
  </si>
  <si>
    <t>2110108370</t>
  </si>
  <si>
    <t>11</t>
  </si>
  <si>
    <t>12</t>
  </si>
  <si>
    <t>2110108360</t>
  </si>
  <si>
    <t>2110108350, 2110103670, 2110367</t>
  </si>
  <si>
    <t>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имеющих право на получение мер социальной поддержки (проезд по социальным проездным билетам)</t>
  </si>
  <si>
    <t>Организация регулярных перевозок в целях возмещения недополученных доходов, связанных с обеспечением равной доступности транспортных услуг отдельным категориям граждан в Удмуртской Республике на межмуниципальных маршрутах регулярных перевозок на территории Удмуртской Республики на междугородном сообщении</t>
  </si>
  <si>
    <t>Предоставление субсидий из бюджета Удмуртской Республики бюджетам муниципальных образований в Удмуртской Республике в целях софинансирования расходных обязательств на организацию регулярных перевозок по муниципальным маршрутам регулярных перевозок, связанных с возмещением транспортным организациям и индивидуальным предпринимателям затрат по проезду отдельных категорий граждан по социальному проездному билету</t>
  </si>
  <si>
    <t>Субсидии организациям железнодорожного транспорта, осуществляющим перевозку пассажиров железнодорожным транспортом общего пользования в пригородном сообщении на территории Удмуртской Республики, на возмещение недополученных доходов, возникших в результате установления льготы отдельным категориям обучающихся</t>
  </si>
  <si>
    <t>Субсидии перевозчикам на возмещение недополученных доходов, возникших в результате осуществления государственного регулирования тарифов на перевозку пассажиров железнодорожным транспортом общего пользования в пригородном сообщении на территории Удмуртской Республики</t>
  </si>
  <si>
    <t>Субсидии в целях возмещения недополученных доходов, возникших в связи с перевозкой граждан, имеющих право на предоставление мер социальной поддержки</t>
  </si>
  <si>
    <t>Субсидии транспортным организациям, осуществляющим перевозки на внутреннем водном транспорте пригородного и городского сообщения, в целях возмещения недополученных доходов, связанных с предоставлением 50-процентной скидки по оплате проезда отдельных категорий граждан</t>
  </si>
  <si>
    <t>Субсидии из бюджета Удмуртской Республики организациям воздушного транспорта на осуществление региональных воздушных перевозок пассажиров на территории Российской Федерации, выполняемых с территории Удмуртской Республики</t>
  </si>
  <si>
    <t>2120123901</t>
  </si>
  <si>
    <t>240, 520</t>
  </si>
  <si>
    <t>2140323901</t>
  </si>
  <si>
    <t>Предоставление субсидий из бюджета Удмуртской Республики бюджетам муниципальных образований в Удмуртской Республике на капитальный ремонт и ремонт автомобильных дорог местного значения и искусственных сооружений на них, в том числе на проектирование</t>
  </si>
  <si>
    <t>Изготовление и распространение световозвращающих приспособлений в среде воспитанников и учащихся младших классов образовательных организаций</t>
  </si>
  <si>
    <t>2130103310</t>
  </si>
  <si>
    <t>21201R3900, 2120104650, 2120466</t>
  </si>
  <si>
    <t>21201R3900, 2120104650, 2120467</t>
  </si>
  <si>
    <t>Финансовое обеспечение дорожной деятельности (осуществление крупных особо важных для социально-экономического развития Российской Федерации проектов)</t>
  </si>
  <si>
    <t>Финансовое обеспечение дорожной деятельности (осуществление крупных особо важных для социально-экономического развития Российской Федерации проектов) сверх установленного уровня софинансирования</t>
  </si>
  <si>
    <t>2120123900</t>
  </si>
  <si>
    <t>240, 520, 410</t>
  </si>
  <si>
    <t>Финансовое обеспечение дорожной деятельности в рамках приоритетного проекта «Безопасные и качественные дороги» государственной программы Российской Федерации «Развитие транспортной системы»</t>
  </si>
  <si>
    <t>Финансовое обеспечение дорожной деятельности в рамках приоритетного проекта «Безопасные и качественные дороги» государственной программы Российской Федерации «Развитие транспортной системы» сверх установленного уровня софинансирования</t>
  </si>
  <si>
    <t>21201R3902, 2120153902, 2120103902, 21201R3900, 2120104650, 2120465</t>
  </si>
  <si>
    <t>21401R3901</t>
  </si>
  <si>
    <t>Министерство строительства, архитектуры и жилищной политики Удмуртской Республики</t>
  </si>
  <si>
    <t>Развитие системы организации движения транспортных средств и пешеходов, повышение безопасности дорожных условий</t>
  </si>
  <si>
    <t>13</t>
  </si>
  <si>
    <t>Организация регулярных перевозок по регулируемым тарифам на межмуниципальных маршрутах</t>
  </si>
  <si>
    <t>2110108570</t>
  </si>
  <si>
    <t>214R153930</t>
  </si>
  <si>
    <t>R1</t>
  </si>
  <si>
    <t>212R100000</t>
  </si>
  <si>
    <t xml:space="preserve">Финансовое обеспечение дорожной деятельности в рамках реализации национального проекта «Безопасные и качественные автомобильные дороги» </t>
  </si>
  <si>
    <t>214R100000</t>
  </si>
  <si>
    <t>21403R3901</t>
  </si>
  <si>
    <t>Комплекс мероприятий по автоматизированному контролю нарушений правил дорожного движения</t>
  </si>
  <si>
    <t>R2</t>
  </si>
  <si>
    <t xml:space="preserve">Федеральный проект «Общесистемные меры развития дорожного хозяйства» 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</si>
  <si>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</si>
  <si>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214R200000</t>
  </si>
  <si>
    <t>214R254180</t>
  </si>
  <si>
    <t>R3</t>
  </si>
  <si>
    <t xml:space="preserve">Федеральный проект «Безопасность дорожного движения» </t>
  </si>
  <si>
    <t>214R300000</t>
  </si>
  <si>
    <t>Министерство здравоохранения Удмуртской Республики</t>
  </si>
  <si>
    <t>855</t>
  </si>
  <si>
    <t>Приобретение экспресс-тестов для освидетельствования водителей на состояние опьянения</t>
  </si>
  <si>
    <t>214R308910</t>
  </si>
  <si>
    <t>Приобретение в районные медицинские учреждения хроматографов для выявления состояния опьянения</t>
  </si>
  <si>
    <t>214R308920</t>
  </si>
  <si>
    <t>Совершенствование обучения детей основам правил дорожного движения и привития им навыков безопасного поведения на дорогах</t>
  </si>
  <si>
    <t>612</t>
  </si>
  <si>
    <t>622</t>
  </si>
  <si>
    <t>21201R3900, 21201R3901</t>
  </si>
  <si>
    <t>240, 410, 520, 540</t>
  </si>
  <si>
    <t>240, 521, 540</t>
  </si>
  <si>
    <t>110, 240, 320, 830, 850</t>
  </si>
  <si>
    <t>Субсидии из бюджета Удмуртской Республики юридическим лицам, осуществляющим регулярные коммерческие воздушные перевозки пассажиров и (или) аэропортовую деятельность по обеспечению обслуживания пассажиров, багажа, грузов и почты</t>
  </si>
  <si>
    <t>2110308870</t>
  </si>
  <si>
    <t>2110308180,  2110305320, 2110532</t>
  </si>
  <si>
    <t xml:space="preserve">Региональный проект «Безопасность дорожного движения» </t>
  </si>
  <si>
    <t>120, 240, 320, 830, 850</t>
  </si>
  <si>
    <t>2130198710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</si>
  <si>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</t>
  </si>
  <si>
    <t>214R209490</t>
  </si>
  <si>
    <t>Приобретение и установка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</si>
  <si>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214R209500</t>
  </si>
  <si>
    <t>2140106280, 2140109100, 2140628</t>
  </si>
  <si>
    <t>2120153900, 212015390F</t>
  </si>
  <si>
    <t>2120153901, 212015390F</t>
  </si>
  <si>
    <t>212R153930, 212R158560</t>
  </si>
  <si>
    <t>14</t>
  </si>
  <si>
    <t>Организация регулярных перевозок по регулируемым тарифам на муниципальных маршрутах</t>
  </si>
  <si>
    <t>15</t>
  </si>
  <si>
    <t>Организация мероприятий по приобретению подвижного состава городского электрического транспорта по договорам лизинга</t>
  </si>
  <si>
    <t>2110108571</t>
  </si>
  <si>
    <t>2110100130</t>
  </si>
  <si>
    <t>Услуги по размещению и поддержке ресурсов в информационно-телекоммуникационной сети «Интернет»</t>
  </si>
  <si>
    <t xml:space="preserve">Федеральный проект «Региональная и местная дорожная сеть» </t>
  </si>
  <si>
    <t>Федеральный проект «Региональная и местная дорожная сеть»</t>
  </si>
  <si>
    <t>Предоставление субсидий из бюджета Удмуртской Республики бюджетам муниципальных образований в Удмуртской Республике в целях софинансирования расходных обязательств на организацию регулярных перевозок по муниципальным маршрутам регулярных перевозок, связанных с возмещением юридическим лицам и индивидуальным предпринимателям недополученных доходов от предоставления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муниципальных маршрутах регулярных перевозок на территории Удмуртской Республики</t>
  </si>
  <si>
    <t xml:space="preserve"> реализации государственной программы за счет средств бюджета Удмуртской Республики</t>
  </si>
  <si>
    <t>РЕСУРСНОЕ ОБЕСПЕЧЕНИЕ</t>
  </si>
  <si>
    <t>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</si>
  <si>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Предоставление субсидий из бюджета Удмуртской Республики бюджетам муниципальных образований в Удмуртской Республике в целях софинансирования расходных обязательств на организацию регулярных перевозок по муниципальным маршрутам регулярных перевозок, связанных с возмещением транспортным организациям и индивидуальным предпринимателям недополученных доходов от предоставления пенсионерам 50-процентной скидки со стоимости проезда на автомобильном транспорте общего пользования пригородного сообщения с учетом сезонных маршрутов (кроме такси)</t>
  </si>
  <si>
    <t>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межмуниципальных маршрутах регулярных перевозок на территории Удмуртской Республики (в междугородном сообщении)</t>
  </si>
  <si>
    <t>Предоставление субсидий из бюджета Удмуртской Республики бюджетам муниципальных образований в Удмуртской Республике на строительство и реконструкцию автомобильных дорог местного значения и искусственных сооружений на них</t>
  </si>
  <si>
    <t>Строительство, реконструкция, капитальный ремонт и ремонт мостов и мостовых переходов</t>
  </si>
  <si>
    <t>Финансовое обеспечение дорожной деятельности (приведение в нормативное состояние, развитие и увеличение пропускной способности сети автомобильных дорог)</t>
  </si>
  <si>
    <t>Предоставление субсидий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</si>
  <si>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образований в Удмуртской Республике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</si>
  <si>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Содержание и обеспечение деятельности учреждения, обеспечивающего функционирование системы весового контроля автотранспортных средств и систем организации дорожного движения
</t>
  </si>
  <si>
    <t xml:space="preserve">Региональный проект «Региональная и местная дорожная сеть Удмуртской Республики» </t>
  </si>
  <si>
    <t xml:space="preserve">Региональный проект «Общесистемные меры развития дорожного хозяйства Удмуртской Республики» </t>
  </si>
  <si>
    <t>214R308900</t>
  </si>
  <si>
    <t>Организация регулярных перевозок в целях возмещения недополученных доходов, связанных с предоставлением пенсионерам             50-процентной скидки со стоимости проезда на автомобильном транспорте общего пользования пригородного сообщения с учетом сезонных маршрутов (кроме такси)</t>
  </si>
  <si>
    <t>Предоставление субсидий из бюджета Удмуртской Республики бюджетам муниципальных образований в Удмуртской Республике в целях софинансирования расходных обязательств на организацию регулярных перевозок по муниципальным маршрутам регулярных перевозок, связанных с возмещением юридическим лицам и индивидуальным предпринимателям недополученных доходов от предоставления бесплатного проезда детям из малообеспеченных семей – учащимся образовательных организаций, в том числе имеющих интернат, проживающим в сельской местности, на муниципальных маршрутах регулярных перевозок на территории Удмуртской Республики</t>
  </si>
  <si>
    <t>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 – учащимся 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</t>
  </si>
  <si>
    <t>Реконструкция здания вокзала в г. Глазове</t>
  </si>
  <si>
    <t>Реализация концессионного соглашения о строительстве и эксплуатации на платной основе мостовых переходов через реку Кама и реку Буй у города Камбарки на автомобильной дороге Ижевск – Сарапул – Камбарка – граница Республики Башкортостан в Удмуртской Республике</t>
  </si>
  <si>
    <t>Предоставление субсидий из бюджета Удмуртской Республики бюджетам муниципальных образований в Удмуртской Республике на капитальный ремонт и ремонт автомобильных дорог местного значения – подъездных автодорог к садовым некоммерческим товариществам</t>
  </si>
  <si>
    <t>240, 540</t>
  </si>
  <si>
    <t>_______________________________________________________________</t>
  </si>
  <si>
    <t>от «____» ______________ 2022 года № _____</t>
  </si>
  <si>
    <t>16</t>
  </si>
  <si>
    <t>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</si>
  <si>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</si>
  <si>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2110304750</t>
  </si>
  <si>
    <t xml:space="preserve">212R153890 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</si>
  <si>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</si>
  <si>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 xml:space="preserve"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 </t>
  </si>
  <si>
    <t>212R153940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</si>
  <si>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</si>
  <si>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2120157840</t>
  </si>
  <si>
    <t>240, 410</t>
  </si>
  <si>
    <t>2130100030,  2130003</t>
  </si>
  <si>
    <t>».</t>
  </si>
  <si>
    <t>2110104730, 2110108350, 2110108360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</si>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</sst>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165" fontId="5" fillId="0" borderId="0" xfId="0" applyNumberFormat="1" applyFont="1" applyFill="1"/>
    <xf numFmtId="0" fontId="5" fillId="0" borderId="0" xfId="0" applyFont="1" applyFill="1"/>
    <xf numFmtId="0" fontId="4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3" fillId="0" borderId="0" xfId="0" applyFont="1" applyFill="1" applyAlignment="1">
      <alignment horizontal="centerContinuous"/>
    </xf>
    <xf numFmtId="165" fontId="5" fillId="0" borderId="0" xfId="0" applyNumberFormat="1" applyFont="1" applyFill="1" applyAlignment="1">
      <alignment horizontal="centerContinuous"/>
    </xf>
    <xf numFmtId="0" fontId="5" fillId="0" borderId="0" xfId="0" applyFont="1" applyFill="1" applyBorder="1"/>
    <xf numFmtId="0" fontId="3" fillId="0" borderId="0" xfId="0" applyFont="1" applyFill="1" applyBorder="1"/>
    <xf numFmtId="165" fontId="3" fillId="0" borderId="0" xfId="0" applyNumberFormat="1" applyFont="1" applyFill="1" applyAlignment="1">
      <alignment horizontal="left" vertical="top" wrapText="1"/>
    </xf>
    <xf numFmtId="165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3" fillId="0" borderId="0" xfId="0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5" fillId="0" borderId="6" xfId="0" applyNumberFormat="1" applyFont="1" applyFill="1" applyBorder="1"/>
    <xf numFmtId="165" fontId="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/>
    <xf numFmtId="165" fontId="6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165" fontId="3" fillId="0" borderId="0" xfId="2" applyNumberFormat="1" applyFont="1" applyFill="1" applyBorder="1" applyAlignment="1">
      <alignment horizontal="center" vertical="top" wrapText="1"/>
    </xf>
    <xf numFmtId="165" fontId="3" fillId="0" borderId="0" xfId="2" applyNumberFormat="1" applyFont="1" applyFill="1" applyBorder="1" applyAlignment="1">
      <alignment horizontal="center" vertical="top"/>
    </xf>
    <xf numFmtId="165" fontId="8" fillId="0" borderId="0" xfId="0" applyNumberFormat="1" applyFont="1" applyFill="1"/>
    <xf numFmtId="0" fontId="8" fillId="0" borderId="11" xfId="0" applyFont="1" applyFill="1" applyBorder="1" applyAlignment="1">
      <alignment wrapText="1"/>
    </xf>
    <xf numFmtId="0" fontId="8" fillId="0" borderId="7" xfId="0" applyFont="1" applyFill="1" applyBorder="1" applyAlignment="1">
      <alignment wrapText="1"/>
    </xf>
    <xf numFmtId="0" fontId="5" fillId="0" borderId="0" xfId="0" applyFont="1" applyFill="1" applyAlignment="1"/>
    <xf numFmtId="165" fontId="3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3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165" fontId="3" fillId="0" borderId="6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wrapText="1"/>
    </xf>
    <xf numFmtId="0" fontId="8" fillId="0" borderId="7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/>
    <xf numFmtId="0" fontId="3" fillId="2" borderId="2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top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2" borderId="3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165" fontId="3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165" fontId="5" fillId="2" borderId="1" xfId="0" applyNumberFormat="1" applyFont="1" applyFill="1" applyBorder="1"/>
    <xf numFmtId="49" fontId="3" fillId="2" borderId="10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8"/>
  <sheetViews>
    <sheetView tabSelected="1" topLeftCell="K9" zoomScale="75" zoomScaleNormal="75" zoomScaleSheetLayoutView="50" workbookViewId="0">
      <selection activeCell="F15" sqref="F15:N15"/>
    </sheetView>
  </sheetViews>
  <sheetFormatPr defaultColWidth="9.109375" defaultRowHeight="13.8" x14ac:dyDescent="0.25"/>
  <cols>
    <col min="1" max="3" width="5.88671875" style="2" customWidth="1"/>
    <col min="4" max="4" width="5.44140625" style="2" customWidth="1"/>
    <col min="5" max="5" width="47.6640625" style="2" customWidth="1"/>
    <col min="6" max="6" width="17.6640625" style="2" customWidth="1"/>
    <col min="7" max="7" width="7.44140625" style="2" customWidth="1"/>
    <col min="8" max="8" width="6" style="2" customWidth="1"/>
    <col min="9" max="9" width="6.109375" style="2" customWidth="1"/>
    <col min="10" max="10" width="15" style="2" customWidth="1"/>
    <col min="11" max="11" width="6" style="2" customWidth="1"/>
    <col min="12" max="12" width="15.33203125" style="1" customWidth="1"/>
    <col min="13" max="13" width="14.33203125" style="1" customWidth="1"/>
    <col min="14" max="14" width="15.33203125" style="1" customWidth="1"/>
    <col min="15" max="15" width="17.109375" style="1" customWidth="1"/>
    <col min="16" max="16" width="15.88671875" style="1" customWidth="1"/>
    <col min="17" max="17" width="15" style="1" customWidth="1"/>
    <col min="18" max="18" width="15.6640625" style="1" customWidth="1"/>
    <col min="19" max="19" width="15.5546875" style="1" customWidth="1"/>
    <col min="20" max="20" width="17.109375" style="1" customWidth="1"/>
    <col min="21" max="21" width="16.109375" style="1" customWidth="1"/>
    <col min="22" max="24" width="16.5546875" style="1" customWidth="1"/>
    <col min="25" max="25" width="17.88671875" style="2" customWidth="1"/>
    <col min="26" max="26" width="17.33203125" style="2" customWidth="1"/>
    <col min="27" max="39" width="8.88671875" style="2" customWidth="1"/>
    <col min="40" max="16384" width="9.109375" style="2"/>
  </cols>
  <sheetData>
    <row r="1" spans="1:24" ht="15.6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8" t="s">
        <v>282</v>
      </c>
      <c r="W1" s="9"/>
      <c r="X1" s="9"/>
    </row>
    <row r="2" spans="1:24" ht="15.6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 t="s">
        <v>140</v>
      </c>
      <c r="W2" s="9"/>
      <c r="X2" s="9"/>
    </row>
    <row r="3" spans="1:24" ht="15.6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8" t="s">
        <v>141</v>
      </c>
      <c r="W3" s="9"/>
      <c r="X3" s="9"/>
    </row>
    <row r="4" spans="1:24" ht="15.6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8" t="s">
        <v>267</v>
      </c>
      <c r="W4" s="9"/>
      <c r="X4" s="9"/>
    </row>
    <row r="5" spans="1:24" ht="14.4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1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ht="21.6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36" t="s">
        <v>142</v>
      </c>
      <c r="W6" s="37"/>
      <c r="X6" s="37"/>
    </row>
    <row r="7" spans="1:24" ht="51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7"/>
      <c r="L7" s="7"/>
      <c r="M7" s="7"/>
      <c r="N7" s="7"/>
      <c r="O7" s="7"/>
      <c r="P7" s="12"/>
      <c r="Q7" s="7"/>
      <c r="R7" s="7"/>
      <c r="S7" s="7"/>
      <c r="T7" s="7"/>
      <c r="U7" s="7"/>
      <c r="V7" s="38" t="s">
        <v>50</v>
      </c>
      <c r="W7" s="38"/>
      <c r="X7" s="38"/>
    </row>
    <row r="8" spans="1:24" ht="15.6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3"/>
      <c r="M8" s="14"/>
      <c r="N8" s="14"/>
      <c r="O8" s="7"/>
      <c r="P8" s="7"/>
      <c r="Q8" s="7"/>
      <c r="R8" s="7"/>
      <c r="S8" s="7"/>
      <c r="T8" s="7"/>
      <c r="U8" s="7"/>
      <c r="V8" s="7"/>
      <c r="W8" s="7"/>
      <c r="X8" s="7"/>
    </row>
    <row r="9" spans="1:24" ht="15.6" x14ac:dyDescent="0.3">
      <c r="A9" s="47" t="s">
        <v>246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</row>
    <row r="10" spans="1:24" ht="20.399999999999999" customHeight="1" x14ac:dyDescent="0.25">
      <c r="A10" s="39" t="s">
        <v>245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</row>
    <row r="11" spans="1:24" ht="15.6" x14ac:dyDescent="0.3">
      <c r="A11" s="7"/>
      <c r="B11" s="6"/>
      <c r="C11" s="6"/>
      <c r="D11" s="6"/>
      <c r="E11" s="6"/>
      <c r="F11" s="6"/>
      <c r="G11" s="6"/>
      <c r="H11" s="6"/>
      <c r="I11" s="6"/>
      <c r="J11" s="6"/>
      <c r="K11" s="6"/>
      <c r="L11" s="15"/>
      <c r="M11" s="15"/>
      <c r="N11" s="15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15.6" x14ac:dyDescent="0.3">
      <c r="A12" s="16" t="s">
        <v>37</v>
      </c>
      <c r="B12" s="16"/>
      <c r="C12" s="16"/>
      <c r="D12" s="16"/>
      <c r="E12" s="16"/>
      <c r="F12" s="7"/>
      <c r="G12" s="16" t="s">
        <v>51</v>
      </c>
      <c r="H12" s="17"/>
      <c r="I12" s="17"/>
      <c r="J12" s="17"/>
      <c r="K12" s="17"/>
      <c r="L12" s="18"/>
      <c r="M12" s="18"/>
      <c r="N12" s="18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spans="1:24" ht="15.6" x14ac:dyDescent="0.3">
      <c r="A13" s="16"/>
      <c r="B13" s="16"/>
      <c r="C13" s="16"/>
      <c r="D13" s="16"/>
      <c r="E13" s="16"/>
      <c r="F13" s="19"/>
      <c r="G13" s="17"/>
      <c r="H13" s="17"/>
      <c r="I13" s="17"/>
      <c r="J13" s="17"/>
      <c r="K13" s="17"/>
      <c r="L13" s="18"/>
      <c r="M13" s="18"/>
      <c r="N13" s="18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24" ht="15.6" x14ac:dyDescent="0.3">
      <c r="A14" s="16" t="s">
        <v>0</v>
      </c>
      <c r="B14" s="20"/>
      <c r="C14" s="20"/>
      <c r="D14" s="20"/>
      <c r="E14" s="20"/>
      <c r="F14" s="7"/>
      <c r="G14" s="16" t="s">
        <v>22</v>
      </c>
      <c r="H14" s="21"/>
      <c r="I14" s="21"/>
      <c r="J14" s="21"/>
      <c r="K14" s="21"/>
      <c r="L14" s="22"/>
      <c r="M14" s="22"/>
      <c r="N14" s="22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ht="15.6" x14ac:dyDescent="0.3">
      <c r="A15" s="16"/>
      <c r="B15" s="16"/>
      <c r="C15" s="16"/>
      <c r="D15" s="16"/>
      <c r="E15" s="3"/>
      <c r="F15" s="40"/>
      <c r="G15" s="40"/>
      <c r="H15" s="40"/>
      <c r="I15" s="40"/>
      <c r="J15" s="40"/>
      <c r="K15" s="40"/>
      <c r="L15" s="40"/>
      <c r="M15" s="40"/>
      <c r="N15" s="40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ht="52.5" customHeight="1" x14ac:dyDescent="0.3">
      <c r="A16" s="41" t="s">
        <v>13</v>
      </c>
      <c r="B16" s="41"/>
      <c r="C16" s="41"/>
      <c r="D16" s="41"/>
      <c r="E16" s="41" t="s">
        <v>21</v>
      </c>
      <c r="F16" s="41" t="s">
        <v>20</v>
      </c>
      <c r="G16" s="41" t="s">
        <v>2</v>
      </c>
      <c r="H16" s="41"/>
      <c r="I16" s="41"/>
      <c r="J16" s="41"/>
      <c r="K16" s="41"/>
      <c r="L16" s="23"/>
      <c r="M16" s="33"/>
      <c r="N16" s="34"/>
      <c r="O16" s="44" t="s">
        <v>71</v>
      </c>
      <c r="P16" s="45"/>
      <c r="Q16" s="45"/>
      <c r="R16" s="45"/>
      <c r="S16" s="45"/>
      <c r="T16" s="45"/>
      <c r="U16" s="45"/>
      <c r="V16" s="45"/>
      <c r="W16" s="45"/>
      <c r="X16" s="46"/>
    </row>
    <row r="17" spans="1:26" ht="33" customHeight="1" x14ac:dyDescent="0.25">
      <c r="A17" s="4" t="s">
        <v>14</v>
      </c>
      <c r="B17" s="4" t="s">
        <v>15</v>
      </c>
      <c r="C17" s="5" t="s">
        <v>16</v>
      </c>
      <c r="D17" s="5" t="s">
        <v>17</v>
      </c>
      <c r="E17" s="42" t="s">
        <v>1</v>
      </c>
      <c r="F17" s="43"/>
      <c r="G17" s="4" t="s">
        <v>9</v>
      </c>
      <c r="H17" s="4" t="s">
        <v>3</v>
      </c>
      <c r="I17" s="4" t="s">
        <v>4</v>
      </c>
      <c r="J17" s="4" t="s">
        <v>5</v>
      </c>
      <c r="K17" s="4" t="s">
        <v>6</v>
      </c>
      <c r="L17" s="24" t="s">
        <v>58</v>
      </c>
      <c r="M17" s="24" t="s">
        <v>59</v>
      </c>
      <c r="N17" s="24" t="s">
        <v>60</v>
      </c>
      <c r="O17" s="24" t="s">
        <v>61</v>
      </c>
      <c r="P17" s="24" t="s">
        <v>62</v>
      </c>
      <c r="Q17" s="24" t="s">
        <v>63</v>
      </c>
      <c r="R17" s="24" t="s">
        <v>64</v>
      </c>
      <c r="S17" s="24" t="s">
        <v>65</v>
      </c>
      <c r="T17" s="24" t="s">
        <v>66</v>
      </c>
      <c r="U17" s="24" t="s">
        <v>67</v>
      </c>
      <c r="V17" s="24" t="s">
        <v>68</v>
      </c>
      <c r="W17" s="24" t="s">
        <v>69</v>
      </c>
      <c r="X17" s="24" t="s">
        <v>70</v>
      </c>
    </row>
    <row r="18" spans="1:26" ht="25.5" customHeight="1" x14ac:dyDescent="0.25">
      <c r="A18" s="48" t="s">
        <v>23</v>
      </c>
      <c r="B18" s="49"/>
      <c r="C18" s="49"/>
      <c r="D18" s="49"/>
      <c r="E18" s="50" t="s">
        <v>52</v>
      </c>
      <c r="F18" s="51" t="s">
        <v>7</v>
      </c>
      <c r="G18" s="52"/>
      <c r="H18" s="52"/>
      <c r="I18" s="52"/>
      <c r="J18" s="52"/>
      <c r="K18" s="52"/>
      <c r="L18" s="53">
        <v>4093520.2</v>
      </c>
      <c r="M18" s="53">
        <v>7515608.5</v>
      </c>
      <c r="N18" s="53">
        <v>4552447</v>
      </c>
      <c r="O18" s="53">
        <v>6671488.2000000002</v>
      </c>
      <c r="P18" s="53">
        <v>5578911.5</v>
      </c>
      <c r="Q18" s="53">
        <v>5914098.7000000002</v>
      </c>
      <c r="R18" s="53">
        <v>7593495.4000000004</v>
      </c>
      <c r="S18" s="53">
        <v>8641961.4000000004</v>
      </c>
      <c r="T18" s="53">
        <f>T19+T20+T21+T22</f>
        <v>9745957.5198300015</v>
      </c>
      <c r="U18" s="53">
        <f>U19+U20+U21+U22</f>
        <v>10064741.084000001</v>
      </c>
      <c r="V18" s="53">
        <f>V19+V20+V21+V22</f>
        <v>11326154.899999999</v>
      </c>
      <c r="W18" s="53">
        <f>W19+W20+W21+W22</f>
        <v>10905874.800000003</v>
      </c>
      <c r="X18" s="53">
        <v>9643648.9000000004</v>
      </c>
      <c r="Y18" s="1"/>
      <c r="Z18" s="1"/>
    </row>
    <row r="19" spans="1:26" ht="99" customHeight="1" x14ac:dyDescent="0.25">
      <c r="A19" s="54"/>
      <c r="B19" s="55"/>
      <c r="C19" s="55"/>
      <c r="D19" s="55"/>
      <c r="E19" s="56"/>
      <c r="F19" s="51" t="s">
        <v>22</v>
      </c>
      <c r="G19" s="57">
        <v>807</v>
      </c>
      <c r="H19" s="57"/>
      <c r="I19" s="57"/>
      <c r="J19" s="57"/>
      <c r="K19" s="57"/>
      <c r="L19" s="53">
        <v>4086462.6</v>
      </c>
      <c r="M19" s="53">
        <v>7514186</v>
      </c>
      <c r="N19" s="53">
        <v>4552447</v>
      </c>
      <c r="O19" s="53">
        <v>6670121.5</v>
      </c>
      <c r="P19" s="53">
        <v>5578911.5</v>
      </c>
      <c r="Q19" s="53">
        <v>5912174.2000000002</v>
      </c>
      <c r="R19" s="53">
        <v>7585784.2999999998</v>
      </c>
      <c r="S19" s="53">
        <v>8634470.9000000004</v>
      </c>
      <c r="T19" s="53">
        <f>T24+T55+T103+T112</f>
        <v>9738377.7578700017</v>
      </c>
      <c r="U19" s="53">
        <f>U24+U55+U103+U112</f>
        <v>10061814.584000001</v>
      </c>
      <c r="V19" s="53">
        <f>V24+V55+V103+V112</f>
        <v>11323228.399999999</v>
      </c>
      <c r="W19" s="53">
        <f>W24+W55+W103+W112</f>
        <v>10902948.300000003</v>
      </c>
      <c r="X19" s="53">
        <v>9643648.9000000004</v>
      </c>
    </row>
    <row r="20" spans="1:26" ht="109.2" x14ac:dyDescent="0.25">
      <c r="A20" s="54"/>
      <c r="B20" s="55"/>
      <c r="C20" s="55"/>
      <c r="D20" s="55"/>
      <c r="E20" s="56"/>
      <c r="F20" s="51" t="s">
        <v>188</v>
      </c>
      <c r="G20" s="57" t="s">
        <v>45</v>
      </c>
      <c r="H20" s="57"/>
      <c r="I20" s="57"/>
      <c r="J20" s="57"/>
      <c r="K20" s="57"/>
      <c r="L20" s="58">
        <v>7057.6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f>T25</f>
        <v>0</v>
      </c>
      <c r="U20" s="58">
        <f>U25</f>
        <v>0</v>
      </c>
      <c r="V20" s="58">
        <f>V25</f>
        <v>0</v>
      </c>
      <c r="W20" s="58">
        <f>W25</f>
        <v>0</v>
      </c>
      <c r="X20" s="58">
        <v>0</v>
      </c>
    </row>
    <row r="21" spans="1:26" ht="62.4" x14ac:dyDescent="0.25">
      <c r="A21" s="54"/>
      <c r="B21" s="55"/>
      <c r="C21" s="55"/>
      <c r="D21" s="55"/>
      <c r="E21" s="59"/>
      <c r="F21" s="60" t="s">
        <v>208</v>
      </c>
      <c r="G21" s="57" t="s">
        <v>209</v>
      </c>
      <c r="H21" s="57"/>
      <c r="I21" s="57"/>
      <c r="J21" s="57"/>
      <c r="K21" s="57"/>
      <c r="L21" s="58"/>
      <c r="M21" s="58"/>
      <c r="N21" s="58"/>
      <c r="O21" s="58"/>
      <c r="P21" s="58"/>
      <c r="Q21" s="58">
        <v>0</v>
      </c>
      <c r="R21" s="58">
        <v>2719.4</v>
      </c>
      <c r="S21" s="58">
        <v>0</v>
      </c>
      <c r="T21" s="58">
        <f t="shared" ref="T21:W22" si="0">T113</f>
        <v>0</v>
      </c>
      <c r="U21" s="58">
        <f t="shared" si="0"/>
        <v>0</v>
      </c>
      <c r="V21" s="58">
        <f t="shared" si="0"/>
        <v>0</v>
      </c>
      <c r="W21" s="58">
        <f t="shared" si="0"/>
        <v>0</v>
      </c>
      <c r="X21" s="58">
        <v>0</v>
      </c>
    </row>
    <row r="22" spans="1:26" ht="87" customHeight="1" x14ac:dyDescent="0.25">
      <c r="A22" s="61"/>
      <c r="B22" s="62"/>
      <c r="C22" s="62"/>
      <c r="D22" s="62"/>
      <c r="E22" s="63"/>
      <c r="F22" s="51" t="s">
        <v>43</v>
      </c>
      <c r="G22" s="57" t="s">
        <v>48</v>
      </c>
      <c r="H22" s="57"/>
      <c r="I22" s="57"/>
      <c r="J22" s="57"/>
      <c r="K22" s="57"/>
      <c r="L22" s="64">
        <v>0</v>
      </c>
      <c r="M22" s="64">
        <v>1422.5</v>
      </c>
      <c r="N22" s="64">
        <v>0</v>
      </c>
      <c r="O22" s="64">
        <v>1366.7</v>
      </c>
      <c r="P22" s="64">
        <v>0</v>
      </c>
      <c r="Q22" s="64">
        <v>1924.5</v>
      </c>
      <c r="R22" s="64">
        <v>4991.6000000000004</v>
      </c>
      <c r="S22" s="64">
        <v>7490.5</v>
      </c>
      <c r="T22" s="64">
        <f t="shared" si="0"/>
        <v>7579.7619599999998</v>
      </c>
      <c r="U22" s="64">
        <f t="shared" si="0"/>
        <v>2926.5</v>
      </c>
      <c r="V22" s="64">
        <f t="shared" si="0"/>
        <v>2926.5</v>
      </c>
      <c r="W22" s="64">
        <f t="shared" si="0"/>
        <v>2926.5</v>
      </c>
      <c r="X22" s="64">
        <v>0</v>
      </c>
    </row>
    <row r="23" spans="1:26" ht="17.25" customHeight="1" x14ac:dyDescent="0.25">
      <c r="A23" s="50" t="s">
        <v>23</v>
      </c>
      <c r="B23" s="65" t="s">
        <v>124</v>
      </c>
      <c r="C23" s="50"/>
      <c r="D23" s="50"/>
      <c r="E23" s="50" t="s">
        <v>38</v>
      </c>
      <c r="F23" s="60" t="s">
        <v>7</v>
      </c>
      <c r="G23" s="57"/>
      <c r="H23" s="57"/>
      <c r="I23" s="57"/>
      <c r="J23" s="57"/>
      <c r="K23" s="57"/>
      <c r="L23" s="58">
        <v>170847.8</v>
      </c>
      <c r="M23" s="58">
        <v>164941.6</v>
      </c>
      <c r="N23" s="58">
        <v>332128.3</v>
      </c>
      <c r="O23" s="58">
        <v>459869.6</v>
      </c>
      <c r="P23" s="58">
        <v>416249.8</v>
      </c>
      <c r="Q23" s="58">
        <v>453159.6</v>
      </c>
      <c r="R23" s="58">
        <v>659435</v>
      </c>
      <c r="S23" s="58">
        <v>789870.1</v>
      </c>
      <c r="T23" s="58">
        <f>T24+T25</f>
        <v>992011.6034100001</v>
      </c>
      <c r="U23" s="58">
        <f>U24+U25</f>
        <v>720366</v>
      </c>
      <c r="V23" s="58">
        <f>V24+V25</f>
        <v>407137.9</v>
      </c>
      <c r="W23" s="58">
        <f>W24+W25</f>
        <v>393616.89999999997</v>
      </c>
      <c r="X23" s="58">
        <v>582751.6</v>
      </c>
      <c r="Y23" s="1"/>
      <c r="Z23" s="1"/>
    </row>
    <row r="24" spans="1:26" ht="102.75" customHeight="1" x14ac:dyDescent="0.25">
      <c r="A24" s="56"/>
      <c r="B24" s="66"/>
      <c r="C24" s="56"/>
      <c r="D24" s="56"/>
      <c r="E24" s="56"/>
      <c r="F24" s="60" t="s">
        <v>22</v>
      </c>
      <c r="G24" s="57" t="s">
        <v>24</v>
      </c>
      <c r="H24" s="57" t="s">
        <v>11</v>
      </c>
      <c r="I24" s="57" t="s">
        <v>19</v>
      </c>
      <c r="J24" s="57" t="s">
        <v>88</v>
      </c>
      <c r="K24" s="57"/>
      <c r="L24" s="58">
        <v>163790.20000000001</v>
      </c>
      <c r="M24" s="58">
        <v>164941.6</v>
      </c>
      <c r="N24" s="58">
        <v>332128.3</v>
      </c>
      <c r="O24" s="58">
        <v>459869.6</v>
      </c>
      <c r="P24" s="58">
        <v>416249.8</v>
      </c>
      <c r="Q24" s="58">
        <v>453159.6</v>
      </c>
      <c r="R24" s="58">
        <v>659435</v>
      </c>
      <c r="S24" s="58">
        <v>789870.1</v>
      </c>
      <c r="T24" s="58">
        <f>T26+T42+T46+T50</f>
        <v>992011.6034100001</v>
      </c>
      <c r="U24" s="58">
        <f>U26+U42+U46+U50</f>
        <v>720366</v>
      </c>
      <c r="V24" s="58">
        <f>V26+V42+V46+V50</f>
        <v>407137.9</v>
      </c>
      <c r="W24" s="58">
        <f>W26+W42+W46+W50</f>
        <v>393616.89999999997</v>
      </c>
      <c r="X24" s="58">
        <v>582751.6</v>
      </c>
      <c r="Y24" s="30"/>
    </row>
    <row r="25" spans="1:26" ht="116.25" customHeight="1" x14ac:dyDescent="0.25">
      <c r="A25" s="67"/>
      <c r="B25" s="68"/>
      <c r="C25" s="67"/>
      <c r="D25" s="67"/>
      <c r="E25" s="67"/>
      <c r="F25" s="60" t="s">
        <v>188</v>
      </c>
      <c r="G25" s="57" t="s">
        <v>45</v>
      </c>
      <c r="H25" s="57"/>
      <c r="I25" s="57"/>
      <c r="J25" s="57"/>
      <c r="K25" s="57"/>
      <c r="L25" s="58">
        <v>7057.6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8">
        <v>0</v>
      </c>
      <c r="V25" s="58">
        <v>0</v>
      </c>
      <c r="W25" s="58">
        <v>0</v>
      </c>
      <c r="X25" s="58">
        <v>0</v>
      </c>
    </row>
    <row r="26" spans="1:26" ht="103.5" customHeight="1" x14ac:dyDescent="0.25">
      <c r="A26" s="69">
        <v>21</v>
      </c>
      <c r="B26" s="69" t="s">
        <v>124</v>
      </c>
      <c r="C26" s="69" t="s">
        <v>10</v>
      </c>
      <c r="D26" s="69"/>
      <c r="E26" s="70" t="s">
        <v>74</v>
      </c>
      <c r="F26" s="60" t="s">
        <v>22</v>
      </c>
      <c r="G26" s="57" t="s">
        <v>24</v>
      </c>
      <c r="H26" s="57" t="s">
        <v>11</v>
      </c>
      <c r="I26" s="57" t="s">
        <v>19</v>
      </c>
      <c r="J26" s="57" t="s">
        <v>75</v>
      </c>
      <c r="K26" s="57"/>
      <c r="L26" s="58">
        <v>31055.8</v>
      </c>
      <c r="M26" s="58">
        <v>25863.5</v>
      </c>
      <c r="N26" s="58">
        <v>245619.8</v>
      </c>
      <c r="O26" s="58">
        <v>357358.8</v>
      </c>
      <c r="P26" s="58">
        <v>292977.90000000002</v>
      </c>
      <c r="Q26" s="58">
        <v>299047.09999999998</v>
      </c>
      <c r="R26" s="58">
        <v>297613.5</v>
      </c>
      <c r="S26" s="58">
        <v>316029.8</v>
      </c>
      <c r="T26" s="58">
        <f>T27+T28+T29+T30+T31+T32+T33+T34+T35+T36+T37+T38+T39+T40+T41</f>
        <v>517014.89980000001</v>
      </c>
      <c r="U26" s="58">
        <f>U27+U28+U29+U30+U31+U32+U33+U34+U35+U36+U37+U38+U39+U40+U41</f>
        <v>506999.8</v>
      </c>
      <c r="V26" s="58">
        <f>V27+V28+V29+V30+V31+V32+V33+V34+V35+V36+V37+V38+V39+V40+V41</f>
        <v>384864.7</v>
      </c>
      <c r="W26" s="58">
        <f>W27+W28+W29+W30+W31+W32+W33+W34+W35+W36+W37+W38+W39+W40+W41</f>
        <v>389705.8</v>
      </c>
      <c r="X26" s="58">
        <v>468979.1</v>
      </c>
    </row>
    <row r="27" spans="1:26" ht="124.8" x14ac:dyDescent="0.25">
      <c r="A27" s="69">
        <v>21</v>
      </c>
      <c r="B27" s="69" t="s">
        <v>124</v>
      </c>
      <c r="C27" s="69" t="s">
        <v>10</v>
      </c>
      <c r="D27" s="69" t="s">
        <v>10</v>
      </c>
      <c r="E27" s="70" t="s">
        <v>144</v>
      </c>
      <c r="F27" s="60" t="s">
        <v>22</v>
      </c>
      <c r="G27" s="57" t="s">
        <v>24</v>
      </c>
      <c r="H27" s="57" t="s">
        <v>11</v>
      </c>
      <c r="I27" s="57" t="s">
        <v>19</v>
      </c>
      <c r="J27" s="57" t="s">
        <v>109</v>
      </c>
      <c r="K27" s="57" t="s">
        <v>32</v>
      </c>
      <c r="L27" s="58">
        <v>12065.8</v>
      </c>
      <c r="M27" s="58">
        <v>8772.5</v>
      </c>
      <c r="N27" s="58">
        <v>5030</v>
      </c>
      <c r="O27" s="58">
        <v>8564.5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</row>
    <row r="28" spans="1:26" ht="117.6" customHeight="1" x14ac:dyDescent="0.25">
      <c r="A28" s="69" t="s">
        <v>23</v>
      </c>
      <c r="B28" s="69" t="s">
        <v>124</v>
      </c>
      <c r="C28" s="69" t="s">
        <v>10</v>
      </c>
      <c r="D28" s="69" t="s">
        <v>12</v>
      </c>
      <c r="E28" s="70" t="s">
        <v>164</v>
      </c>
      <c r="F28" s="60" t="s">
        <v>22</v>
      </c>
      <c r="G28" s="57" t="s">
        <v>24</v>
      </c>
      <c r="H28" s="57" t="s">
        <v>49</v>
      </c>
      <c r="I28" s="57" t="s">
        <v>73</v>
      </c>
      <c r="J28" s="57" t="s">
        <v>154</v>
      </c>
      <c r="K28" s="57" t="s">
        <v>143</v>
      </c>
      <c r="L28" s="58">
        <v>0</v>
      </c>
      <c r="M28" s="58">
        <v>0</v>
      </c>
      <c r="N28" s="58">
        <v>190474.1</v>
      </c>
      <c r="O28" s="58">
        <v>284478.90000000002</v>
      </c>
      <c r="P28" s="58">
        <v>50682.400000000001</v>
      </c>
      <c r="Q28" s="58">
        <v>188253.3</v>
      </c>
      <c r="R28" s="58">
        <v>241187.20000000001</v>
      </c>
      <c r="S28" s="58">
        <v>264690.7</v>
      </c>
      <c r="T28" s="58">
        <v>246090.04949999999</v>
      </c>
      <c r="U28" s="58">
        <v>120593.60000000001</v>
      </c>
      <c r="V28" s="58">
        <v>20098.900000000001</v>
      </c>
      <c r="W28" s="58">
        <v>0</v>
      </c>
      <c r="X28" s="58">
        <v>21739</v>
      </c>
    </row>
    <row r="29" spans="1:26" ht="126.75" customHeight="1" x14ac:dyDescent="0.25">
      <c r="A29" s="69" t="s">
        <v>23</v>
      </c>
      <c r="B29" s="69" t="s">
        <v>124</v>
      </c>
      <c r="C29" s="69" t="s">
        <v>10</v>
      </c>
      <c r="D29" s="69" t="s">
        <v>18</v>
      </c>
      <c r="E29" s="70" t="s">
        <v>165</v>
      </c>
      <c r="F29" s="60" t="s">
        <v>22</v>
      </c>
      <c r="G29" s="57" t="s">
        <v>24</v>
      </c>
      <c r="H29" s="57" t="s">
        <v>49</v>
      </c>
      <c r="I29" s="57" t="s">
        <v>73</v>
      </c>
      <c r="J29" s="57" t="s">
        <v>155</v>
      </c>
      <c r="K29" s="57" t="s">
        <v>143</v>
      </c>
      <c r="L29" s="58">
        <v>0</v>
      </c>
      <c r="M29" s="58">
        <v>0</v>
      </c>
      <c r="N29" s="58">
        <v>14169.1</v>
      </c>
      <c r="O29" s="58">
        <v>23581.7</v>
      </c>
      <c r="P29" s="58">
        <v>16536.099999999999</v>
      </c>
      <c r="Q29" s="58">
        <v>16844.3</v>
      </c>
      <c r="R29" s="58">
        <v>18358.900000000001</v>
      </c>
      <c r="S29" s="58">
        <v>13401.3</v>
      </c>
      <c r="T29" s="58">
        <v>13621.815000000001</v>
      </c>
      <c r="U29" s="58">
        <v>9268.4</v>
      </c>
      <c r="V29" s="58">
        <v>1544.8</v>
      </c>
      <c r="W29" s="58">
        <v>0</v>
      </c>
      <c r="X29" s="58">
        <v>1670.9</v>
      </c>
    </row>
    <row r="30" spans="1:26" ht="161.25" customHeight="1" x14ac:dyDescent="0.25">
      <c r="A30" s="69">
        <v>21</v>
      </c>
      <c r="B30" s="69" t="s">
        <v>124</v>
      </c>
      <c r="C30" s="69" t="s">
        <v>10</v>
      </c>
      <c r="D30" s="69" t="s">
        <v>11</v>
      </c>
      <c r="E30" s="70" t="s">
        <v>247</v>
      </c>
      <c r="F30" s="60" t="s">
        <v>22</v>
      </c>
      <c r="G30" s="57" t="s">
        <v>24</v>
      </c>
      <c r="H30" s="57" t="s">
        <v>11</v>
      </c>
      <c r="I30" s="57" t="s">
        <v>19</v>
      </c>
      <c r="J30" s="57" t="s">
        <v>163</v>
      </c>
      <c r="K30" s="57" t="s">
        <v>32</v>
      </c>
      <c r="L30" s="58">
        <v>18990</v>
      </c>
      <c r="M30" s="58">
        <v>17091</v>
      </c>
      <c r="N30" s="58">
        <v>10950.7</v>
      </c>
      <c r="O30" s="58">
        <v>15729.6</v>
      </c>
      <c r="P30" s="58">
        <v>2677.1</v>
      </c>
      <c r="Q30" s="58">
        <v>11563</v>
      </c>
      <c r="R30" s="58">
        <v>10940</v>
      </c>
      <c r="S30" s="58">
        <v>11424.9</v>
      </c>
      <c r="T30" s="58">
        <v>11325.863799999999</v>
      </c>
      <c r="U30" s="58">
        <v>0</v>
      </c>
      <c r="V30" s="58">
        <v>0</v>
      </c>
      <c r="W30" s="58">
        <v>0</v>
      </c>
      <c r="X30" s="58">
        <v>0</v>
      </c>
    </row>
    <row r="31" spans="1:26" ht="129.75" customHeight="1" x14ac:dyDescent="0.25">
      <c r="A31" s="69" t="s">
        <v>23</v>
      </c>
      <c r="B31" s="69" t="s">
        <v>124</v>
      </c>
      <c r="C31" s="69" t="s">
        <v>10</v>
      </c>
      <c r="D31" s="69" t="s">
        <v>25</v>
      </c>
      <c r="E31" s="70" t="s">
        <v>259</v>
      </c>
      <c r="F31" s="60" t="s">
        <v>22</v>
      </c>
      <c r="G31" s="57" t="s">
        <v>24</v>
      </c>
      <c r="H31" s="57" t="s">
        <v>49</v>
      </c>
      <c r="I31" s="57" t="s">
        <v>73</v>
      </c>
      <c r="J31" s="57" t="s">
        <v>153</v>
      </c>
      <c r="K31" s="57" t="s">
        <v>143</v>
      </c>
      <c r="L31" s="58">
        <v>0</v>
      </c>
      <c r="M31" s="58">
        <v>0</v>
      </c>
      <c r="N31" s="58">
        <v>24995.9</v>
      </c>
      <c r="O31" s="58">
        <v>25004.1</v>
      </c>
      <c r="P31" s="58">
        <v>19175.7</v>
      </c>
      <c r="Q31" s="58">
        <v>25000</v>
      </c>
      <c r="R31" s="58">
        <v>25000</v>
      </c>
      <c r="S31" s="58">
        <v>25000</v>
      </c>
      <c r="T31" s="58">
        <v>25012.235499999999</v>
      </c>
      <c r="U31" s="58">
        <v>15000</v>
      </c>
      <c r="V31" s="58">
        <v>0</v>
      </c>
      <c r="W31" s="58">
        <v>0</v>
      </c>
      <c r="X31" s="58">
        <v>16873</v>
      </c>
    </row>
    <row r="32" spans="1:26" ht="171.6" x14ac:dyDescent="0.25">
      <c r="A32" s="69" t="s">
        <v>23</v>
      </c>
      <c r="B32" s="69" t="s">
        <v>124</v>
      </c>
      <c r="C32" s="69" t="s">
        <v>10</v>
      </c>
      <c r="D32" s="69" t="s">
        <v>31</v>
      </c>
      <c r="E32" s="70" t="s">
        <v>166</v>
      </c>
      <c r="F32" s="60" t="s">
        <v>22</v>
      </c>
      <c r="G32" s="57" t="s">
        <v>24</v>
      </c>
      <c r="H32" s="57" t="s">
        <v>49</v>
      </c>
      <c r="I32" s="57" t="s">
        <v>73</v>
      </c>
      <c r="J32" s="57" t="s">
        <v>154</v>
      </c>
      <c r="K32" s="57" t="s">
        <v>54</v>
      </c>
      <c r="L32" s="58">
        <v>0</v>
      </c>
      <c r="M32" s="58">
        <v>0</v>
      </c>
      <c r="N32" s="58">
        <v>0</v>
      </c>
      <c r="O32" s="58">
        <v>0</v>
      </c>
      <c r="P32" s="58">
        <v>190504.8</v>
      </c>
      <c r="Q32" s="58">
        <v>52933.9</v>
      </c>
      <c r="R32" s="58">
        <v>0</v>
      </c>
      <c r="S32" s="58">
        <v>0</v>
      </c>
      <c r="T32" s="58">
        <v>0</v>
      </c>
      <c r="U32" s="58">
        <v>0</v>
      </c>
      <c r="V32" s="58">
        <v>0</v>
      </c>
      <c r="W32" s="58">
        <v>0</v>
      </c>
      <c r="X32" s="58">
        <v>0</v>
      </c>
    </row>
    <row r="33" spans="1:26" ht="255.75" customHeight="1" x14ac:dyDescent="0.25">
      <c r="A33" s="69" t="s">
        <v>23</v>
      </c>
      <c r="B33" s="69" t="s">
        <v>124</v>
      </c>
      <c r="C33" s="69" t="s">
        <v>10</v>
      </c>
      <c r="D33" s="69" t="s">
        <v>19</v>
      </c>
      <c r="E33" s="70" t="s">
        <v>248</v>
      </c>
      <c r="F33" s="60" t="s">
        <v>22</v>
      </c>
      <c r="G33" s="57" t="s">
        <v>24</v>
      </c>
      <c r="H33" s="57" t="s">
        <v>49</v>
      </c>
      <c r="I33" s="57" t="s">
        <v>73</v>
      </c>
      <c r="J33" s="57" t="s">
        <v>153</v>
      </c>
      <c r="K33" s="57" t="s">
        <v>54</v>
      </c>
      <c r="L33" s="58">
        <v>0</v>
      </c>
      <c r="M33" s="58">
        <v>0</v>
      </c>
      <c r="N33" s="58">
        <v>0</v>
      </c>
      <c r="O33" s="58">
        <v>0</v>
      </c>
      <c r="P33" s="58">
        <v>3140.8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</row>
    <row r="34" spans="1:26" ht="276.75" customHeight="1" x14ac:dyDescent="0.25">
      <c r="A34" s="69">
        <v>21</v>
      </c>
      <c r="B34" s="69" t="s">
        <v>124</v>
      </c>
      <c r="C34" s="69" t="s">
        <v>10</v>
      </c>
      <c r="D34" s="69" t="s">
        <v>34</v>
      </c>
      <c r="E34" s="70" t="s">
        <v>244</v>
      </c>
      <c r="F34" s="60" t="s">
        <v>22</v>
      </c>
      <c r="G34" s="57" t="s">
        <v>24</v>
      </c>
      <c r="H34" s="57" t="s">
        <v>11</v>
      </c>
      <c r="I34" s="57" t="s">
        <v>19</v>
      </c>
      <c r="J34" s="57" t="s">
        <v>163</v>
      </c>
      <c r="K34" s="57" t="s">
        <v>54</v>
      </c>
      <c r="L34" s="58">
        <v>0</v>
      </c>
      <c r="M34" s="58">
        <v>0</v>
      </c>
      <c r="N34" s="58">
        <v>0</v>
      </c>
      <c r="O34" s="58">
        <v>0</v>
      </c>
      <c r="P34" s="58">
        <v>8945.7999999999993</v>
      </c>
      <c r="Q34" s="58">
        <v>2571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</row>
    <row r="35" spans="1:26" ht="285" customHeight="1" x14ac:dyDescent="0.25">
      <c r="A35" s="69">
        <v>21</v>
      </c>
      <c r="B35" s="69" t="s">
        <v>124</v>
      </c>
      <c r="C35" s="69" t="s">
        <v>10</v>
      </c>
      <c r="D35" s="69" t="s">
        <v>158</v>
      </c>
      <c r="E35" s="70" t="s">
        <v>260</v>
      </c>
      <c r="F35" s="60" t="s">
        <v>22</v>
      </c>
      <c r="G35" s="57" t="s">
        <v>24</v>
      </c>
      <c r="H35" s="57" t="s">
        <v>11</v>
      </c>
      <c r="I35" s="57" t="s">
        <v>19</v>
      </c>
      <c r="J35" s="57" t="s">
        <v>159</v>
      </c>
      <c r="K35" s="57" t="s">
        <v>54</v>
      </c>
      <c r="L35" s="58">
        <v>0</v>
      </c>
      <c r="M35" s="58">
        <v>0</v>
      </c>
      <c r="N35" s="58">
        <v>0</v>
      </c>
      <c r="O35" s="58">
        <v>0</v>
      </c>
      <c r="P35" s="58">
        <v>700</v>
      </c>
      <c r="Q35" s="58">
        <v>354.3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</row>
    <row r="36" spans="1:26" ht="150" customHeight="1" x14ac:dyDescent="0.25">
      <c r="A36" s="69">
        <v>21</v>
      </c>
      <c r="B36" s="69" t="s">
        <v>124</v>
      </c>
      <c r="C36" s="69" t="s">
        <v>10</v>
      </c>
      <c r="D36" s="69" t="s">
        <v>160</v>
      </c>
      <c r="E36" s="70" t="s">
        <v>261</v>
      </c>
      <c r="F36" s="60" t="s">
        <v>22</v>
      </c>
      <c r="G36" s="57" t="s">
        <v>24</v>
      </c>
      <c r="H36" s="57" t="s">
        <v>11</v>
      </c>
      <c r="I36" s="57" t="s">
        <v>19</v>
      </c>
      <c r="J36" s="57" t="s">
        <v>159</v>
      </c>
      <c r="K36" s="57" t="s">
        <v>32</v>
      </c>
      <c r="L36" s="58">
        <v>0</v>
      </c>
      <c r="M36" s="58">
        <v>0</v>
      </c>
      <c r="N36" s="58">
        <v>0</v>
      </c>
      <c r="O36" s="58">
        <v>0</v>
      </c>
      <c r="P36" s="58">
        <v>568.5</v>
      </c>
      <c r="Q36" s="58">
        <v>1499.7</v>
      </c>
      <c r="R36" s="58">
        <v>2108.3000000000002</v>
      </c>
      <c r="S36" s="58">
        <v>1497.3</v>
      </c>
      <c r="T36" s="58">
        <v>1601.0139999999999</v>
      </c>
      <c r="U36" s="58">
        <v>967.9</v>
      </c>
      <c r="V36" s="58">
        <v>200</v>
      </c>
      <c r="W36" s="58">
        <v>0</v>
      </c>
      <c r="X36" s="58">
        <v>216.3</v>
      </c>
    </row>
    <row r="37" spans="1:26" ht="164.4" customHeight="1" x14ac:dyDescent="0.25">
      <c r="A37" s="69">
        <v>21</v>
      </c>
      <c r="B37" s="69" t="s">
        <v>124</v>
      </c>
      <c r="C37" s="69" t="s">
        <v>10</v>
      </c>
      <c r="D37" s="69" t="s">
        <v>161</v>
      </c>
      <c r="E37" s="70" t="s">
        <v>249</v>
      </c>
      <c r="F37" s="60" t="s">
        <v>22</v>
      </c>
      <c r="G37" s="57" t="s">
        <v>24</v>
      </c>
      <c r="H37" s="57" t="s">
        <v>11</v>
      </c>
      <c r="I37" s="57" t="s">
        <v>19</v>
      </c>
      <c r="J37" s="57" t="s">
        <v>162</v>
      </c>
      <c r="K37" s="57" t="s">
        <v>32</v>
      </c>
      <c r="L37" s="58">
        <v>0</v>
      </c>
      <c r="M37" s="58">
        <v>0</v>
      </c>
      <c r="N37" s="58">
        <v>0</v>
      </c>
      <c r="O37" s="58">
        <v>0</v>
      </c>
      <c r="P37" s="58">
        <v>46.7</v>
      </c>
      <c r="Q37" s="58">
        <v>27.7</v>
      </c>
      <c r="R37" s="58">
        <v>19</v>
      </c>
      <c r="S37" s="58">
        <v>15.6</v>
      </c>
      <c r="T37" s="58">
        <v>11.122</v>
      </c>
      <c r="U37" s="58">
        <v>0</v>
      </c>
      <c r="V37" s="58">
        <v>0</v>
      </c>
      <c r="W37" s="58">
        <v>0</v>
      </c>
      <c r="X37" s="58">
        <v>0</v>
      </c>
    </row>
    <row r="38" spans="1:26" ht="93.6" x14ac:dyDescent="0.25">
      <c r="A38" s="69" t="s">
        <v>23</v>
      </c>
      <c r="B38" s="69" t="s">
        <v>124</v>
      </c>
      <c r="C38" s="69" t="s">
        <v>10</v>
      </c>
      <c r="D38" s="69" t="s">
        <v>190</v>
      </c>
      <c r="E38" s="70" t="s">
        <v>191</v>
      </c>
      <c r="F38" s="60" t="s">
        <v>22</v>
      </c>
      <c r="G38" s="57" t="s">
        <v>24</v>
      </c>
      <c r="H38" s="57" t="s">
        <v>11</v>
      </c>
      <c r="I38" s="57" t="s">
        <v>19</v>
      </c>
      <c r="J38" s="57" t="s">
        <v>192</v>
      </c>
      <c r="K38" s="57" t="s">
        <v>91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19776</v>
      </c>
      <c r="V38" s="58">
        <v>0</v>
      </c>
      <c r="W38" s="58">
        <v>0</v>
      </c>
      <c r="X38" s="58">
        <v>22245.3</v>
      </c>
      <c r="Z38" s="29"/>
    </row>
    <row r="39" spans="1:26" ht="93.6" x14ac:dyDescent="0.25">
      <c r="A39" s="69" t="s">
        <v>23</v>
      </c>
      <c r="B39" s="69" t="s">
        <v>124</v>
      </c>
      <c r="C39" s="69" t="s">
        <v>10</v>
      </c>
      <c r="D39" s="69" t="s">
        <v>235</v>
      </c>
      <c r="E39" s="70" t="s">
        <v>236</v>
      </c>
      <c r="F39" s="60" t="s">
        <v>22</v>
      </c>
      <c r="G39" s="57" t="s">
        <v>24</v>
      </c>
      <c r="H39" s="57" t="s">
        <v>11</v>
      </c>
      <c r="I39" s="57" t="s">
        <v>19</v>
      </c>
      <c r="J39" s="57" t="s">
        <v>239</v>
      </c>
      <c r="K39" s="57" t="s">
        <v>137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128160</v>
      </c>
      <c r="U39" s="58">
        <v>244700</v>
      </c>
      <c r="V39" s="58">
        <v>270950</v>
      </c>
      <c r="W39" s="58">
        <v>298513</v>
      </c>
      <c r="X39" s="58">
        <v>310453.5</v>
      </c>
    </row>
    <row r="40" spans="1:26" ht="93.6" x14ac:dyDescent="0.25">
      <c r="A40" s="69" t="s">
        <v>23</v>
      </c>
      <c r="B40" s="69" t="s">
        <v>124</v>
      </c>
      <c r="C40" s="69" t="s">
        <v>10</v>
      </c>
      <c r="D40" s="69" t="s">
        <v>237</v>
      </c>
      <c r="E40" s="70" t="s">
        <v>238</v>
      </c>
      <c r="F40" s="60" t="s">
        <v>22</v>
      </c>
      <c r="G40" s="57" t="s">
        <v>24</v>
      </c>
      <c r="H40" s="57" t="s">
        <v>11</v>
      </c>
      <c r="I40" s="57" t="s">
        <v>19</v>
      </c>
      <c r="J40" s="57" t="s">
        <v>240</v>
      </c>
      <c r="K40" s="57" t="s">
        <v>137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91192.8</v>
      </c>
      <c r="U40" s="58">
        <v>91192.8</v>
      </c>
      <c r="V40" s="58">
        <v>91192.8</v>
      </c>
      <c r="W40" s="58">
        <v>91192.8</v>
      </c>
      <c r="X40" s="58">
        <v>91192.8</v>
      </c>
    </row>
    <row r="41" spans="1:26" ht="140.4" x14ac:dyDescent="0.25">
      <c r="A41" s="69" t="s">
        <v>23</v>
      </c>
      <c r="B41" s="69" t="s">
        <v>124</v>
      </c>
      <c r="C41" s="69" t="s">
        <v>10</v>
      </c>
      <c r="D41" s="69" t="s">
        <v>268</v>
      </c>
      <c r="E41" s="70" t="s">
        <v>269</v>
      </c>
      <c r="F41" s="60" t="s">
        <v>22</v>
      </c>
      <c r="G41" s="57" t="s">
        <v>24</v>
      </c>
      <c r="H41" s="57" t="s">
        <v>11</v>
      </c>
      <c r="I41" s="57" t="s">
        <v>19</v>
      </c>
      <c r="J41" s="57" t="s">
        <v>281</v>
      </c>
      <c r="K41" s="57" t="s">
        <v>32</v>
      </c>
      <c r="L41" s="58"/>
      <c r="M41" s="58"/>
      <c r="N41" s="58"/>
      <c r="O41" s="58"/>
      <c r="P41" s="58"/>
      <c r="Q41" s="58"/>
      <c r="R41" s="58"/>
      <c r="S41" s="58"/>
      <c r="T41" s="58">
        <v>0</v>
      </c>
      <c r="U41" s="58">
        <v>5501.1</v>
      </c>
      <c r="V41" s="58">
        <v>878.2</v>
      </c>
      <c r="W41" s="58">
        <v>0</v>
      </c>
      <c r="X41" s="58">
        <v>4588.3</v>
      </c>
    </row>
    <row r="42" spans="1:26" ht="103.5" customHeight="1" x14ac:dyDescent="0.25">
      <c r="A42" s="69">
        <v>21</v>
      </c>
      <c r="B42" s="69" t="s">
        <v>124</v>
      </c>
      <c r="C42" s="69" t="s">
        <v>12</v>
      </c>
      <c r="D42" s="69"/>
      <c r="E42" s="60" t="s">
        <v>76</v>
      </c>
      <c r="F42" s="60" t="s">
        <v>22</v>
      </c>
      <c r="G42" s="57" t="s">
        <v>24</v>
      </c>
      <c r="H42" s="57" t="s">
        <v>11</v>
      </c>
      <c r="I42" s="57" t="s">
        <v>19</v>
      </c>
      <c r="J42" s="57" t="s">
        <v>79</v>
      </c>
      <c r="K42" s="57"/>
      <c r="L42" s="58">
        <v>62760.6</v>
      </c>
      <c r="M42" s="58">
        <v>111158.39999999999</v>
      </c>
      <c r="N42" s="58">
        <v>72374</v>
      </c>
      <c r="O42" s="58">
        <v>84310.8</v>
      </c>
      <c r="P42" s="58">
        <v>111813.3</v>
      </c>
      <c r="Q42" s="58">
        <v>127077</v>
      </c>
      <c r="R42" s="58">
        <v>174483.3</v>
      </c>
      <c r="S42" s="58">
        <v>236008.8</v>
      </c>
      <c r="T42" s="58">
        <f>T43+T44+T45</f>
        <v>215902.05830999999</v>
      </c>
      <c r="U42" s="58">
        <f>U43+U44+U45</f>
        <v>133639.4</v>
      </c>
      <c r="V42" s="58">
        <f>V43+V44+V45</f>
        <v>22273.200000000001</v>
      </c>
      <c r="W42" s="58">
        <f>W43+W44+W45</f>
        <v>3911.1</v>
      </c>
      <c r="X42" s="58">
        <v>24090.7</v>
      </c>
    </row>
    <row r="43" spans="1:26" ht="124.8" x14ac:dyDescent="0.25">
      <c r="A43" s="69">
        <v>21</v>
      </c>
      <c r="B43" s="69" t="s">
        <v>124</v>
      </c>
      <c r="C43" s="69" t="s">
        <v>12</v>
      </c>
      <c r="D43" s="69" t="s">
        <v>10</v>
      </c>
      <c r="E43" s="70" t="s">
        <v>167</v>
      </c>
      <c r="F43" s="60" t="s">
        <v>22</v>
      </c>
      <c r="G43" s="57" t="s">
        <v>24</v>
      </c>
      <c r="H43" s="57" t="s">
        <v>11</v>
      </c>
      <c r="I43" s="57" t="s">
        <v>19</v>
      </c>
      <c r="J43" s="57" t="s">
        <v>150</v>
      </c>
      <c r="K43" s="57" t="s">
        <v>32</v>
      </c>
      <c r="L43" s="58">
        <v>16140</v>
      </c>
      <c r="M43" s="58">
        <v>20487.3</v>
      </c>
      <c r="N43" s="58">
        <v>15510.1</v>
      </c>
      <c r="O43" s="58">
        <v>24024.1</v>
      </c>
      <c r="P43" s="58">
        <v>18081.599999999999</v>
      </c>
      <c r="Q43" s="58">
        <v>18294.3</v>
      </c>
      <c r="R43" s="58">
        <v>18982.8</v>
      </c>
      <c r="S43" s="58">
        <v>14652</v>
      </c>
      <c r="T43" s="58">
        <v>20855.8668</v>
      </c>
      <c r="U43" s="58">
        <v>14491.4</v>
      </c>
      <c r="V43" s="58">
        <v>1581.9</v>
      </c>
      <c r="W43" s="58">
        <v>0</v>
      </c>
      <c r="X43" s="58">
        <v>1711</v>
      </c>
    </row>
    <row r="44" spans="1:26" ht="109.2" x14ac:dyDescent="0.25">
      <c r="A44" s="69" t="s">
        <v>23</v>
      </c>
      <c r="B44" s="69" t="s">
        <v>124</v>
      </c>
      <c r="C44" s="69" t="s">
        <v>12</v>
      </c>
      <c r="D44" s="69" t="s">
        <v>12</v>
      </c>
      <c r="E44" s="70" t="s">
        <v>168</v>
      </c>
      <c r="F44" s="60" t="s">
        <v>22</v>
      </c>
      <c r="G44" s="57" t="s">
        <v>24</v>
      </c>
      <c r="H44" s="57" t="s">
        <v>11</v>
      </c>
      <c r="I44" s="57" t="s">
        <v>19</v>
      </c>
      <c r="J44" s="57" t="s">
        <v>151</v>
      </c>
      <c r="K44" s="57">
        <v>810</v>
      </c>
      <c r="L44" s="58">
        <v>46620.6</v>
      </c>
      <c r="M44" s="58">
        <v>90671.1</v>
      </c>
      <c r="N44" s="58">
        <v>50218.2</v>
      </c>
      <c r="O44" s="58">
        <v>50883</v>
      </c>
      <c r="P44" s="58">
        <v>85593.3</v>
      </c>
      <c r="Q44" s="58">
        <v>100740.2</v>
      </c>
      <c r="R44" s="58">
        <v>147451.6</v>
      </c>
      <c r="S44" s="58">
        <v>215396.6</v>
      </c>
      <c r="T44" s="58">
        <v>188823.29300999999</v>
      </c>
      <c r="U44" s="58">
        <v>115123.6</v>
      </c>
      <c r="V44" s="58">
        <v>20020.599999999999</v>
      </c>
      <c r="W44" s="58">
        <v>3911.1</v>
      </c>
      <c r="X44" s="58">
        <v>21654.3</v>
      </c>
    </row>
    <row r="45" spans="1:26" ht="93.6" x14ac:dyDescent="0.25">
      <c r="A45" s="69" t="s">
        <v>23</v>
      </c>
      <c r="B45" s="69" t="s">
        <v>124</v>
      </c>
      <c r="C45" s="69" t="s">
        <v>12</v>
      </c>
      <c r="D45" s="69" t="s">
        <v>18</v>
      </c>
      <c r="E45" s="70" t="s">
        <v>169</v>
      </c>
      <c r="F45" s="60" t="s">
        <v>22</v>
      </c>
      <c r="G45" s="57" t="s">
        <v>24</v>
      </c>
      <c r="H45" s="57" t="s">
        <v>49</v>
      </c>
      <c r="I45" s="57" t="s">
        <v>73</v>
      </c>
      <c r="J45" s="57" t="s">
        <v>152</v>
      </c>
      <c r="K45" s="57" t="s">
        <v>32</v>
      </c>
      <c r="L45" s="58">
        <v>0</v>
      </c>
      <c r="M45" s="58">
        <v>0</v>
      </c>
      <c r="N45" s="58">
        <v>6645.7</v>
      </c>
      <c r="O45" s="58">
        <v>9403.7000000000007</v>
      </c>
      <c r="P45" s="58">
        <v>8138.3</v>
      </c>
      <c r="Q45" s="58">
        <v>8042.6</v>
      </c>
      <c r="R45" s="58">
        <v>8048.9</v>
      </c>
      <c r="S45" s="58">
        <v>5960.2</v>
      </c>
      <c r="T45" s="58">
        <v>6222.8985000000002</v>
      </c>
      <c r="U45" s="58">
        <v>4024.4</v>
      </c>
      <c r="V45" s="58">
        <v>670.7</v>
      </c>
      <c r="W45" s="58">
        <v>0</v>
      </c>
      <c r="X45" s="58">
        <v>725.4</v>
      </c>
    </row>
    <row r="46" spans="1:26" ht="102.75" customHeight="1" x14ac:dyDescent="0.25">
      <c r="A46" s="69" t="s">
        <v>23</v>
      </c>
      <c r="B46" s="69" t="s">
        <v>124</v>
      </c>
      <c r="C46" s="69" t="s">
        <v>18</v>
      </c>
      <c r="D46" s="69"/>
      <c r="E46" s="60" t="s">
        <v>77</v>
      </c>
      <c r="F46" s="60" t="s">
        <v>22</v>
      </c>
      <c r="G46" s="57" t="s">
        <v>24</v>
      </c>
      <c r="H46" s="57" t="s">
        <v>11</v>
      </c>
      <c r="I46" s="57" t="s">
        <v>19</v>
      </c>
      <c r="J46" s="57" t="s">
        <v>80</v>
      </c>
      <c r="K46" s="57"/>
      <c r="L46" s="58">
        <v>69473.8</v>
      </c>
      <c r="M46" s="58">
        <v>18419.7</v>
      </c>
      <c r="N46" s="58">
        <v>13913.8</v>
      </c>
      <c r="O46" s="58">
        <v>17753.3</v>
      </c>
      <c r="P46" s="58">
        <v>11248.4</v>
      </c>
      <c r="Q46" s="58">
        <v>26726</v>
      </c>
      <c r="R46" s="58">
        <v>187223.7</v>
      </c>
      <c r="S46" s="58">
        <v>237640</v>
      </c>
      <c r="T46" s="58">
        <f>T47+T48</f>
        <v>258859.7353</v>
      </c>
      <c r="U46" s="58">
        <f>U47+U48+U49</f>
        <v>79609</v>
      </c>
      <c r="V46" s="58">
        <f>V47+V48+V49</f>
        <v>0</v>
      </c>
      <c r="W46" s="58">
        <f>W47+W48+W49</f>
        <v>0</v>
      </c>
      <c r="X46" s="58">
        <v>89549.3</v>
      </c>
      <c r="Y46" s="30"/>
    </row>
    <row r="47" spans="1:26" ht="93.6" x14ac:dyDescent="0.25">
      <c r="A47" s="69" t="s">
        <v>23</v>
      </c>
      <c r="B47" s="69" t="s">
        <v>124</v>
      </c>
      <c r="C47" s="69" t="s">
        <v>18</v>
      </c>
      <c r="D47" s="69" t="s">
        <v>10</v>
      </c>
      <c r="E47" s="70" t="s">
        <v>171</v>
      </c>
      <c r="F47" s="60" t="s">
        <v>22</v>
      </c>
      <c r="G47" s="57" t="s">
        <v>24</v>
      </c>
      <c r="H47" s="57" t="s">
        <v>11</v>
      </c>
      <c r="I47" s="57" t="s">
        <v>19</v>
      </c>
      <c r="J47" s="57" t="s">
        <v>223</v>
      </c>
      <c r="K47" s="57" t="s">
        <v>32</v>
      </c>
      <c r="L47" s="58">
        <v>69473.8</v>
      </c>
      <c r="M47" s="58">
        <v>18419.7</v>
      </c>
      <c r="N47" s="58">
        <v>13913.8</v>
      </c>
      <c r="O47" s="53">
        <v>17753.3</v>
      </c>
      <c r="P47" s="53">
        <v>11248.4</v>
      </c>
      <c r="Q47" s="53">
        <v>26726</v>
      </c>
      <c r="R47" s="53">
        <v>18181.7</v>
      </c>
      <c r="S47" s="58">
        <v>2710</v>
      </c>
      <c r="T47" s="58">
        <v>63859.7353</v>
      </c>
      <c r="U47" s="58">
        <v>79609</v>
      </c>
      <c r="V47" s="58">
        <v>0</v>
      </c>
      <c r="W47" s="58">
        <v>0</v>
      </c>
      <c r="X47" s="58">
        <v>89549.3</v>
      </c>
    </row>
    <row r="48" spans="1:26" ht="93.6" x14ac:dyDescent="0.25">
      <c r="A48" s="69" t="s">
        <v>23</v>
      </c>
      <c r="B48" s="69" t="s">
        <v>124</v>
      </c>
      <c r="C48" s="69" t="s">
        <v>18</v>
      </c>
      <c r="D48" s="69" t="s">
        <v>12</v>
      </c>
      <c r="E48" s="70" t="s">
        <v>221</v>
      </c>
      <c r="F48" s="60" t="s">
        <v>22</v>
      </c>
      <c r="G48" s="57" t="s">
        <v>24</v>
      </c>
      <c r="H48" s="57" t="s">
        <v>11</v>
      </c>
      <c r="I48" s="57" t="s">
        <v>19</v>
      </c>
      <c r="J48" s="57" t="s">
        <v>222</v>
      </c>
      <c r="K48" s="57" t="s">
        <v>32</v>
      </c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58">
        <v>0</v>
      </c>
      <c r="R48" s="53">
        <v>169042</v>
      </c>
      <c r="S48" s="58">
        <v>234930</v>
      </c>
      <c r="T48" s="58">
        <v>195000</v>
      </c>
      <c r="U48" s="58">
        <v>0</v>
      </c>
      <c r="V48" s="58">
        <v>0</v>
      </c>
      <c r="W48" s="58">
        <v>0</v>
      </c>
      <c r="X48" s="58">
        <v>0</v>
      </c>
    </row>
    <row r="49" spans="1:26" ht="93.6" x14ac:dyDescent="0.25">
      <c r="A49" s="69" t="s">
        <v>23</v>
      </c>
      <c r="B49" s="69" t="s">
        <v>124</v>
      </c>
      <c r="C49" s="69" t="s">
        <v>18</v>
      </c>
      <c r="D49" s="69" t="s">
        <v>18</v>
      </c>
      <c r="E49" s="70" t="s">
        <v>270</v>
      </c>
      <c r="F49" s="60" t="s">
        <v>22</v>
      </c>
      <c r="G49" s="57" t="s">
        <v>24</v>
      </c>
      <c r="H49" s="57" t="s">
        <v>11</v>
      </c>
      <c r="I49" s="57" t="s">
        <v>19</v>
      </c>
      <c r="J49" s="57" t="s">
        <v>271</v>
      </c>
      <c r="K49" s="57" t="s">
        <v>32</v>
      </c>
      <c r="L49" s="58"/>
      <c r="M49" s="58"/>
      <c r="N49" s="58"/>
      <c r="O49" s="58"/>
      <c r="P49" s="58"/>
      <c r="Q49" s="58"/>
      <c r="R49" s="53"/>
      <c r="S49" s="58"/>
      <c r="T49" s="58">
        <v>0</v>
      </c>
      <c r="U49" s="58">
        <v>0</v>
      </c>
      <c r="V49" s="58">
        <v>0</v>
      </c>
      <c r="W49" s="58">
        <v>0</v>
      </c>
      <c r="X49" s="58">
        <v>0</v>
      </c>
    </row>
    <row r="50" spans="1:26" ht="118.5" customHeight="1" x14ac:dyDescent="0.25">
      <c r="A50" s="69" t="s">
        <v>23</v>
      </c>
      <c r="B50" s="69" t="s">
        <v>124</v>
      </c>
      <c r="C50" s="69" t="s">
        <v>11</v>
      </c>
      <c r="D50" s="69"/>
      <c r="E50" s="60" t="s">
        <v>78</v>
      </c>
      <c r="F50" s="60" t="s">
        <v>22</v>
      </c>
      <c r="G50" s="57" t="s">
        <v>24</v>
      </c>
      <c r="H50" s="57" t="s">
        <v>11</v>
      </c>
      <c r="I50" s="57" t="s">
        <v>19</v>
      </c>
      <c r="J50" s="57" t="s">
        <v>81</v>
      </c>
      <c r="K50" s="57"/>
      <c r="L50" s="58">
        <v>0</v>
      </c>
      <c r="M50" s="58">
        <v>0</v>
      </c>
      <c r="N50" s="58">
        <v>220.7</v>
      </c>
      <c r="O50" s="58">
        <v>446.6</v>
      </c>
      <c r="P50" s="58">
        <v>210.2</v>
      </c>
      <c r="Q50" s="58">
        <v>309.5</v>
      </c>
      <c r="R50" s="58">
        <v>114.5</v>
      </c>
      <c r="S50" s="58">
        <v>191.6</v>
      </c>
      <c r="T50" s="58">
        <f>T51</f>
        <v>234.91</v>
      </c>
      <c r="U50" s="58">
        <f>U51</f>
        <v>117.8</v>
      </c>
      <c r="V50" s="58">
        <f>V51</f>
        <v>0</v>
      </c>
      <c r="W50" s="58">
        <f>W51</f>
        <v>0</v>
      </c>
      <c r="X50" s="58">
        <v>132.5</v>
      </c>
    </row>
    <row r="51" spans="1:26" ht="112.95" customHeight="1" x14ac:dyDescent="0.25">
      <c r="A51" s="69" t="s">
        <v>23</v>
      </c>
      <c r="B51" s="69" t="s">
        <v>124</v>
      </c>
      <c r="C51" s="69" t="s">
        <v>11</v>
      </c>
      <c r="D51" s="69" t="s">
        <v>10</v>
      </c>
      <c r="E51" s="70" t="s">
        <v>170</v>
      </c>
      <c r="F51" s="60" t="s">
        <v>22</v>
      </c>
      <c r="G51" s="57" t="s">
        <v>24</v>
      </c>
      <c r="H51" s="57" t="s">
        <v>49</v>
      </c>
      <c r="I51" s="57" t="s">
        <v>73</v>
      </c>
      <c r="J51" s="57" t="s">
        <v>149</v>
      </c>
      <c r="K51" s="57" t="s">
        <v>32</v>
      </c>
      <c r="L51" s="58">
        <v>0</v>
      </c>
      <c r="M51" s="58">
        <v>0</v>
      </c>
      <c r="N51" s="58">
        <v>220.7</v>
      </c>
      <c r="O51" s="58">
        <v>446.6</v>
      </c>
      <c r="P51" s="58">
        <v>210.2</v>
      </c>
      <c r="Q51" s="58">
        <v>309.5</v>
      </c>
      <c r="R51" s="58">
        <v>114.5</v>
      </c>
      <c r="S51" s="58">
        <v>191.6</v>
      </c>
      <c r="T51" s="58">
        <v>234.91</v>
      </c>
      <c r="U51" s="58">
        <v>117.8</v>
      </c>
      <c r="V51" s="58">
        <v>0</v>
      </c>
      <c r="W51" s="58">
        <v>0</v>
      </c>
      <c r="X51" s="58">
        <v>132.5</v>
      </c>
    </row>
    <row r="52" spans="1:26" ht="93.6" x14ac:dyDescent="0.25">
      <c r="A52" s="69"/>
      <c r="B52" s="69"/>
      <c r="C52" s="69"/>
      <c r="D52" s="69"/>
      <c r="E52" s="60" t="s">
        <v>53</v>
      </c>
      <c r="F52" s="60" t="s">
        <v>22</v>
      </c>
      <c r="G52" s="57" t="s">
        <v>24</v>
      </c>
      <c r="H52" s="57" t="s">
        <v>11</v>
      </c>
      <c r="I52" s="57" t="s">
        <v>19</v>
      </c>
      <c r="J52" s="57" t="s">
        <v>40</v>
      </c>
      <c r="K52" s="57"/>
      <c r="L52" s="58">
        <v>500</v>
      </c>
      <c r="M52" s="58">
        <v>9500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</row>
    <row r="53" spans="1:26" ht="109.2" x14ac:dyDescent="0.25">
      <c r="A53" s="69"/>
      <c r="B53" s="69"/>
      <c r="C53" s="69"/>
      <c r="D53" s="71"/>
      <c r="E53" s="70" t="s">
        <v>262</v>
      </c>
      <c r="F53" s="60" t="s">
        <v>188</v>
      </c>
      <c r="G53" s="57" t="s">
        <v>45</v>
      </c>
      <c r="H53" s="57"/>
      <c r="I53" s="57"/>
      <c r="J53" s="57"/>
      <c r="K53" s="57"/>
      <c r="L53" s="58">
        <v>7057.6</v>
      </c>
      <c r="M53" s="58">
        <v>0</v>
      </c>
      <c r="N53" s="58">
        <v>0</v>
      </c>
      <c r="O53" s="58">
        <v>0</v>
      </c>
      <c r="P53" s="58">
        <v>0</v>
      </c>
      <c r="Q53" s="58">
        <v>0</v>
      </c>
      <c r="R53" s="58">
        <v>0</v>
      </c>
      <c r="S53" s="58">
        <v>0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</row>
    <row r="54" spans="1:26" ht="15.6" x14ac:dyDescent="0.25">
      <c r="A54" s="65">
        <v>21</v>
      </c>
      <c r="B54" s="65" t="s">
        <v>125</v>
      </c>
      <c r="C54" s="65"/>
      <c r="D54" s="65"/>
      <c r="E54" s="72" t="s">
        <v>39</v>
      </c>
      <c r="F54" s="60" t="s">
        <v>7</v>
      </c>
      <c r="G54" s="57"/>
      <c r="H54" s="57"/>
      <c r="I54" s="57"/>
      <c r="J54" s="73"/>
      <c r="K54" s="57"/>
      <c r="L54" s="58">
        <v>3885993.4</v>
      </c>
      <c r="M54" s="58">
        <v>7224875.4000000004</v>
      </c>
      <c r="N54" s="58">
        <v>4153321</v>
      </c>
      <c r="O54" s="58">
        <v>6072781.2999999998</v>
      </c>
      <c r="P54" s="58">
        <v>5024020.2</v>
      </c>
      <c r="Q54" s="58">
        <v>5358537.5999999996</v>
      </c>
      <c r="R54" s="58">
        <v>6765306.4000000004</v>
      </c>
      <c r="S54" s="58">
        <v>7473825.7000000002</v>
      </c>
      <c r="T54" s="58">
        <f>T55</f>
        <v>8424379.6262400001</v>
      </c>
      <c r="U54" s="58">
        <f>U55</f>
        <v>8799357.3981999997</v>
      </c>
      <c r="V54" s="58">
        <f>V55</f>
        <v>10338518.199999999</v>
      </c>
      <c r="W54" s="58">
        <f>W55</f>
        <v>9926688.4000000022</v>
      </c>
      <c r="X54" s="58">
        <v>8454950.9000000004</v>
      </c>
      <c r="Y54" s="1"/>
      <c r="Z54" s="1"/>
    </row>
    <row r="55" spans="1:26" ht="108.75" customHeight="1" x14ac:dyDescent="0.25">
      <c r="A55" s="68"/>
      <c r="B55" s="68"/>
      <c r="C55" s="68"/>
      <c r="D55" s="68"/>
      <c r="E55" s="74"/>
      <c r="F55" s="60" t="s">
        <v>22</v>
      </c>
      <c r="G55" s="57" t="s">
        <v>24</v>
      </c>
      <c r="H55" s="57" t="s">
        <v>11</v>
      </c>
      <c r="I55" s="57" t="s">
        <v>34</v>
      </c>
      <c r="J55" s="57" t="s">
        <v>89</v>
      </c>
      <c r="K55" s="75"/>
      <c r="L55" s="58">
        <v>3885993.4</v>
      </c>
      <c r="M55" s="58">
        <v>7224875.4000000004</v>
      </c>
      <c r="N55" s="58">
        <v>4153321</v>
      </c>
      <c r="O55" s="58">
        <v>6072781.2999999998</v>
      </c>
      <c r="P55" s="58">
        <v>5024020.2</v>
      </c>
      <c r="Q55" s="58">
        <v>5358537.5999999996</v>
      </c>
      <c r="R55" s="58">
        <v>6765306.4000000004</v>
      </c>
      <c r="S55" s="58">
        <v>7473825.7000000002</v>
      </c>
      <c r="T55" s="58">
        <f>T56+T83+T88+T91+T95+T97</f>
        <v>8424379.6262400001</v>
      </c>
      <c r="U55" s="58">
        <f>U56+U83+U88+U91+U95+U97</f>
        <v>8799357.3981999997</v>
      </c>
      <c r="V55" s="58">
        <f>V56+V83+V88+V91+V95+V97</f>
        <v>10338518.199999999</v>
      </c>
      <c r="W55" s="58">
        <f>W56+W83+W88+W91+W95+W97</f>
        <v>9926688.4000000022</v>
      </c>
      <c r="X55" s="58">
        <v>8454950.9000000004</v>
      </c>
    </row>
    <row r="56" spans="1:26" ht="104.25" customHeight="1" x14ac:dyDescent="0.25">
      <c r="A56" s="69">
        <v>21</v>
      </c>
      <c r="B56" s="69" t="s">
        <v>125</v>
      </c>
      <c r="C56" s="69" t="s">
        <v>10</v>
      </c>
      <c r="D56" s="71"/>
      <c r="E56" s="70" t="s">
        <v>82</v>
      </c>
      <c r="F56" s="60" t="s">
        <v>22</v>
      </c>
      <c r="G56" s="57" t="s">
        <v>24</v>
      </c>
      <c r="H56" s="57" t="s">
        <v>11</v>
      </c>
      <c r="I56" s="57" t="s">
        <v>34</v>
      </c>
      <c r="J56" s="57" t="s">
        <v>90</v>
      </c>
      <c r="K56" s="57"/>
      <c r="L56" s="58">
        <v>1923641.9</v>
      </c>
      <c r="M56" s="58">
        <v>4896412.0999999996</v>
      </c>
      <c r="N56" s="58">
        <v>1962225.3</v>
      </c>
      <c r="O56" s="58">
        <v>3825838.6</v>
      </c>
      <c r="P56" s="58">
        <v>2841237.3</v>
      </c>
      <c r="Q56" s="58">
        <v>3394423.2</v>
      </c>
      <c r="R56" s="58">
        <v>2521457.7999999998</v>
      </c>
      <c r="S56" s="58">
        <v>3126971.4</v>
      </c>
      <c r="T56" s="58">
        <f>T57+T60+T63+T64+T68+T71+T72+T76+T77+T78+T79+T80+T81+T82</f>
        <v>3264558.6952900002</v>
      </c>
      <c r="U56" s="58">
        <f>U57+U60+U63+U64+U68+U71+U72+U76+U77+U78+U79+U80+U81+U82</f>
        <v>2840019.6969999997</v>
      </c>
      <c r="V56" s="58">
        <f>V57+V60+V63+V64+V68+V71+V72+V76+V77+V78+V79+V80+V81+V82</f>
        <v>2821296.7</v>
      </c>
      <c r="W56" s="58">
        <f>W57+W60+W63+W64+W68+W71+W72+W76+W77+W78+W79+W80+W81+W82</f>
        <v>2651192.4</v>
      </c>
      <c r="X56" s="58">
        <v>5126914.4000000004</v>
      </c>
      <c r="Y56" s="30"/>
      <c r="Z56" s="29"/>
    </row>
    <row r="57" spans="1:26" ht="46.95" customHeight="1" x14ac:dyDescent="0.25">
      <c r="A57" s="76">
        <v>21</v>
      </c>
      <c r="B57" s="76" t="s">
        <v>125</v>
      </c>
      <c r="C57" s="76" t="s">
        <v>10</v>
      </c>
      <c r="D57" s="76" t="s">
        <v>10</v>
      </c>
      <c r="E57" s="72" t="s">
        <v>28</v>
      </c>
      <c r="F57" s="77" t="s">
        <v>22</v>
      </c>
      <c r="G57" s="65" t="s">
        <v>24</v>
      </c>
      <c r="H57" s="65" t="s">
        <v>11</v>
      </c>
      <c r="I57" s="65" t="s">
        <v>34</v>
      </c>
      <c r="J57" s="57" t="s">
        <v>110</v>
      </c>
      <c r="K57" s="57" t="s">
        <v>91</v>
      </c>
      <c r="L57" s="58">
        <v>392224.5</v>
      </c>
      <c r="M57" s="58">
        <v>719412.2</v>
      </c>
      <c r="N57" s="58">
        <v>578140.19999999995</v>
      </c>
      <c r="O57" s="58">
        <v>511728.6</v>
      </c>
      <c r="P57" s="58">
        <v>229164.6</v>
      </c>
      <c r="Q57" s="58">
        <v>288656.8</v>
      </c>
      <c r="R57" s="58">
        <v>456785.9</v>
      </c>
      <c r="S57" s="58">
        <v>872679.4</v>
      </c>
      <c r="T57" s="58">
        <v>255201.33936000001</v>
      </c>
      <c r="U57" s="58">
        <v>406774.56614000001</v>
      </c>
      <c r="V57" s="58">
        <f>50000+968390.7-577023.1</f>
        <v>441367.6</v>
      </c>
      <c r="W57" s="58">
        <f>50000+491582.9</f>
        <v>541582.9</v>
      </c>
      <c r="X57" s="58">
        <v>2012008.1</v>
      </c>
    </row>
    <row r="58" spans="1:26" ht="22.95" customHeight="1" x14ac:dyDescent="0.25">
      <c r="A58" s="78"/>
      <c r="B58" s="78"/>
      <c r="C58" s="78"/>
      <c r="D58" s="78"/>
      <c r="E58" s="79"/>
      <c r="F58" s="80"/>
      <c r="G58" s="66"/>
      <c r="H58" s="66"/>
      <c r="I58" s="66"/>
      <c r="J58" s="57" t="s">
        <v>131</v>
      </c>
      <c r="K58" s="57" t="s">
        <v>91</v>
      </c>
      <c r="L58" s="58">
        <v>0</v>
      </c>
      <c r="M58" s="58">
        <v>0</v>
      </c>
      <c r="N58" s="58">
        <v>0</v>
      </c>
      <c r="O58" s="58">
        <v>518621.8</v>
      </c>
      <c r="P58" s="58">
        <v>0</v>
      </c>
      <c r="Q58" s="58">
        <v>0</v>
      </c>
      <c r="R58" s="58">
        <v>0</v>
      </c>
      <c r="S58" s="58">
        <v>0</v>
      </c>
      <c r="T58" s="58">
        <v>0</v>
      </c>
      <c r="U58" s="58">
        <v>0</v>
      </c>
      <c r="V58" s="58">
        <v>0</v>
      </c>
      <c r="W58" s="58">
        <v>0</v>
      </c>
      <c r="X58" s="58">
        <v>0</v>
      </c>
    </row>
    <row r="59" spans="1:26" ht="28.2" customHeight="1" x14ac:dyDescent="0.25">
      <c r="A59" s="81"/>
      <c r="B59" s="81"/>
      <c r="C59" s="81"/>
      <c r="D59" s="81"/>
      <c r="E59" s="74"/>
      <c r="F59" s="82"/>
      <c r="G59" s="68"/>
      <c r="H59" s="68"/>
      <c r="I59" s="68"/>
      <c r="J59" s="57" t="s">
        <v>138</v>
      </c>
      <c r="K59" s="57" t="s">
        <v>91</v>
      </c>
      <c r="L59" s="58">
        <v>0</v>
      </c>
      <c r="M59" s="58">
        <v>0</v>
      </c>
      <c r="N59" s="58">
        <v>0</v>
      </c>
      <c r="O59" s="58">
        <v>0</v>
      </c>
      <c r="P59" s="58">
        <v>620438</v>
      </c>
      <c r="Q59" s="58">
        <v>0</v>
      </c>
      <c r="R59" s="58">
        <v>0</v>
      </c>
      <c r="S59" s="58">
        <v>0</v>
      </c>
      <c r="T59" s="58">
        <v>0</v>
      </c>
      <c r="U59" s="58">
        <v>0</v>
      </c>
      <c r="V59" s="58">
        <v>0</v>
      </c>
      <c r="W59" s="58">
        <v>0</v>
      </c>
      <c r="X59" s="58">
        <v>0</v>
      </c>
    </row>
    <row r="60" spans="1:26" ht="36" customHeight="1" x14ac:dyDescent="0.25">
      <c r="A60" s="76">
        <v>21</v>
      </c>
      <c r="B60" s="76" t="s">
        <v>125</v>
      </c>
      <c r="C60" s="76" t="s">
        <v>10</v>
      </c>
      <c r="D60" s="76" t="s">
        <v>12</v>
      </c>
      <c r="E60" s="72" t="s">
        <v>29</v>
      </c>
      <c r="F60" s="77" t="s">
        <v>22</v>
      </c>
      <c r="G60" s="65" t="s">
        <v>24</v>
      </c>
      <c r="H60" s="65" t="s">
        <v>11</v>
      </c>
      <c r="I60" s="65" t="s">
        <v>34</v>
      </c>
      <c r="J60" s="57" t="s">
        <v>110</v>
      </c>
      <c r="K60" s="57" t="s">
        <v>92</v>
      </c>
      <c r="L60" s="58">
        <v>129037.5</v>
      </c>
      <c r="M60" s="58">
        <v>247108.7</v>
      </c>
      <c r="N60" s="58">
        <v>629265.19999999995</v>
      </c>
      <c r="O60" s="58">
        <v>403901.2</v>
      </c>
      <c r="P60" s="58">
        <v>63005.3</v>
      </c>
      <c r="Q60" s="58">
        <v>58932.800000000003</v>
      </c>
      <c r="R60" s="58">
        <v>580737.1</v>
      </c>
      <c r="S60" s="58">
        <v>696151.1</v>
      </c>
      <c r="T60" s="58">
        <v>55534.835859999999</v>
      </c>
      <c r="U60" s="58">
        <v>686267.33085999999</v>
      </c>
      <c r="V60" s="58">
        <f>1036163.3+85754.2</f>
        <v>1121917.5</v>
      </c>
      <c r="W60" s="58">
        <f>909925-50285.9</f>
        <v>859639.1</v>
      </c>
      <c r="X60" s="58">
        <v>1120714.2</v>
      </c>
    </row>
    <row r="61" spans="1:26" ht="32.4" customHeight="1" x14ac:dyDescent="0.25">
      <c r="A61" s="78"/>
      <c r="B61" s="78"/>
      <c r="C61" s="78"/>
      <c r="D61" s="78"/>
      <c r="E61" s="79"/>
      <c r="F61" s="80"/>
      <c r="G61" s="66"/>
      <c r="H61" s="66"/>
      <c r="I61" s="66"/>
      <c r="J61" s="57" t="s">
        <v>131</v>
      </c>
      <c r="K61" s="57" t="s">
        <v>92</v>
      </c>
      <c r="L61" s="58">
        <v>0</v>
      </c>
      <c r="M61" s="58">
        <v>0</v>
      </c>
      <c r="N61" s="58">
        <v>0</v>
      </c>
      <c r="O61" s="58">
        <v>200000</v>
      </c>
      <c r="P61" s="58">
        <v>0</v>
      </c>
      <c r="Q61" s="58">
        <v>0</v>
      </c>
      <c r="R61" s="58">
        <v>0</v>
      </c>
      <c r="S61" s="58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</row>
    <row r="62" spans="1:26" ht="31.2" customHeight="1" x14ac:dyDescent="0.25">
      <c r="A62" s="81"/>
      <c r="B62" s="81"/>
      <c r="C62" s="81"/>
      <c r="D62" s="81"/>
      <c r="E62" s="74"/>
      <c r="F62" s="82"/>
      <c r="G62" s="68"/>
      <c r="H62" s="68"/>
      <c r="I62" s="68"/>
      <c r="J62" s="57" t="s">
        <v>138</v>
      </c>
      <c r="K62" s="57" t="s">
        <v>92</v>
      </c>
      <c r="L62" s="58">
        <v>0</v>
      </c>
      <c r="M62" s="58">
        <v>0</v>
      </c>
      <c r="N62" s="58">
        <v>0</v>
      </c>
      <c r="O62" s="58">
        <v>0</v>
      </c>
      <c r="P62" s="58">
        <v>200000</v>
      </c>
      <c r="Q62" s="58">
        <v>0</v>
      </c>
      <c r="R62" s="58">
        <v>0</v>
      </c>
      <c r="S62" s="58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</row>
    <row r="63" spans="1:26" ht="111" customHeight="1" x14ac:dyDescent="0.25">
      <c r="A63" s="69">
        <v>21</v>
      </c>
      <c r="B63" s="69" t="s">
        <v>125</v>
      </c>
      <c r="C63" s="69" t="s">
        <v>10</v>
      </c>
      <c r="D63" s="69" t="s">
        <v>18</v>
      </c>
      <c r="E63" s="70" t="s">
        <v>263</v>
      </c>
      <c r="F63" s="60" t="s">
        <v>22</v>
      </c>
      <c r="G63" s="57" t="s">
        <v>24</v>
      </c>
      <c r="H63" s="57" t="s">
        <v>11</v>
      </c>
      <c r="I63" s="57" t="s">
        <v>34</v>
      </c>
      <c r="J63" s="57" t="s">
        <v>156</v>
      </c>
      <c r="K63" s="57" t="s">
        <v>157</v>
      </c>
      <c r="L63" s="58">
        <v>0</v>
      </c>
      <c r="M63" s="58">
        <v>2516030</v>
      </c>
      <c r="N63" s="58">
        <v>0</v>
      </c>
      <c r="O63" s="58">
        <v>1066561.6000000001</v>
      </c>
      <c r="P63" s="58">
        <v>276848.40000000002</v>
      </c>
      <c r="Q63" s="58">
        <v>450000</v>
      </c>
      <c r="R63" s="58">
        <v>450000</v>
      </c>
      <c r="S63" s="58">
        <v>450000</v>
      </c>
      <c r="T63" s="58">
        <v>450000</v>
      </c>
      <c r="U63" s="58">
        <v>450000</v>
      </c>
      <c r="V63" s="58">
        <v>450000</v>
      </c>
      <c r="W63" s="58">
        <v>450000</v>
      </c>
      <c r="X63" s="58">
        <v>299000</v>
      </c>
    </row>
    <row r="64" spans="1:26" ht="37.200000000000003" customHeight="1" x14ac:dyDescent="0.25">
      <c r="A64" s="76">
        <v>21</v>
      </c>
      <c r="B64" s="76" t="s">
        <v>125</v>
      </c>
      <c r="C64" s="76" t="s">
        <v>10</v>
      </c>
      <c r="D64" s="76" t="s">
        <v>11</v>
      </c>
      <c r="E64" s="72" t="s">
        <v>175</v>
      </c>
      <c r="F64" s="77" t="s">
        <v>22</v>
      </c>
      <c r="G64" s="65" t="s">
        <v>24</v>
      </c>
      <c r="H64" s="65" t="s">
        <v>11</v>
      </c>
      <c r="I64" s="65" t="s">
        <v>34</v>
      </c>
      <c r="J64" s="57" t="s">
        <v>110</v>
      </c>
      <c r="K64" s="57" t="s">
        <v>54</v>
      </c>
      <c r="L64" s="53">
        <v>652358.6</v>
      </c>
      <c r="M64" s="58">
        <v>854643.8</v>
      </c>
      <c r="N64" s="58">
        <v>615567.80000000005</v>
      </c>
      <c r="O64" s="58">
        <v>888986.7</v>
      </c>
      <c r="P64" s="58">
        <v>443216.3</v>
      </c>
      <c r="Q64" s="58">
        <v>613800</v>
      </c>
      <c r="R64" s="58">
        <v>454821.3</v>
      </c>
      <c r="S64" s="58">
        <v>660032.4</v>
      </c>
      <c r="T64" s="58">
        <v>1013783.44469</v>
      </c>
      <c r="U64" s="58">
        <v>603498.80000000005</v>
      </c>
      <c r="V64" s="58">
        <f>415028.1-20000</f>
        <v>395028.1</v>
      </c>
      <c r="W64" s="58">
        <v>768970.4</v>
      </c>
      <c r="X64" s="58">
        <v>1575354.5</v>
      </c>
    </row>
    <row r="65" spans="1:24" ht="28.95" customHeight="1" x14ac:dyDescent="0.25">
      <c r="A65" s="78"/>
      <c r="B65" s="78"/>
      <c r="C65" s="78"/>
      <c r="D65" s="78"/>
      <c r="E65" s="79"/>
      <c r="F65" s="80"/>
      <c r="G65" s="66"/>
      <c r="H65" s="66"/>
      <c r="I65" s="66"/>
      <c r="J65" s="57" t="s">
        <v>131</v>
      </c>
      <c r="K65" s="57" t="s">
        <v>137</v>
      </c>
      <c r="L65" s="53">
        <v>0</v>
      </c>
      <c r="M65" s="53">
        <v>0</v>
      </c>
      <c r="N65" s="53">
        <v>0</v>
      </c>
      <c r="O65" s="53">
        <v>101326.1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</row>
    <row r="66" spans="1:24" ht="27.6" customHeight="1" x14ac:dyDescent="0.25">
      <c r="A66" s="78"/>
      <c r="B66" s="78"/>
      <c r="C66" s="78"/>
      <c r="D66" s="78"/>
      <c r="E66" s="79"/>
      <c r="F66" s="80"/>
      <c r="G66" s="66"/>
      <c r="H66" s="66"/>
      <c r="I66" s="66"/>
      <c r="J66" s="57" t="s">
        <v>135</v>
      </c>
      <c r="K66" s="57" t="s">
        <v>54</v>
      </c>
      <c r="L66" s="53">
        <v>0</v>
      </c>
      <c r="M66" s="53">
        <v>0</v>
      </c>
      <c r="N66" s="53">
        <v>0</v>
      </c>
      <c r="O66" s="53">
        <v>0</v>
      </c>
      <c r="P66" s="53">
        <v>34720.6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</row>
    <row r="67" spans="1:24" ht="21.6" customHeight="1" x14ac:dyDescent="0.25">
      <c r="A67" s="81"/>
      <c r="B67" s="81"/>
      <c r="C67" s="81"/>
      <c r="D67" s="81"/>
      <c r="E67" s="74"/>
      <c r="F67" s="82"/>
      <c r="G67" s="68"/>
      <c r="H67" s="68"/>
      <c r="I67" s="68"/>
      <c r="J67" s="57" t="s">
        <v>138</v>
      </c>
      <c r="K67" s="57" t="s">
        <v>54</v>
      </c>
      <c r="L67" s="53">
        <v>0</v>
      </c>
      <c r="M67" s="53">
        <v>0</v>
      </c>
      <c r="N67" s="53">
        <v>0</v>
      </c>
      <c r="O67" s="53">
        <v>0</v>
      </c>
      <c r="P67" s="53">
        <v>595862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</row>
    <row r="68" spans="1:24" ht="31.5" customHeight="1" x14ac:dyDescent="0.25">
      <c r="A68" s="76">
        <v>21</v>
      </c>
      <c r="B68" s="76" t="s">
        <v>125</v>
      </c>
      <c r="C68" s="76" t="s">
        <v>10</v>
      </c>
      <c r="D68" s="76" t="s">
        <v>25</v>
      </c>
      <c r="E68" s="72" t="s">
        <v>250</v>
      </c>
      <c r="F68" s="77" t="s">
        <v>22</v>
      </c>
      <c r="G68" s="65" t="s">
        <v>24</v>
      </c>
      <c r="H68" s="65" t="s">
        <v>11</v>
      </c>
      <c r="I68" s="65" t="s">
        <v>34</v>
      </c>
      <c r="J68" s="57" t="s">
        <v>110</v>
      </c>
      <c r="K68" s="57" t="s">
        <v>54</v>
      </c>
      <c r="L68" s="83">
        <v>750021.3</v>
      </c>
      <c r="M68" s="58">
        <v>559217.4</v>
      </c>
      <c r="N68" s="58">
        <v>139252.1</v>
      </c>
      <c r="O68" s="58">
        <v>70775.3</v>
      </c>
      <c r="P68" s="58">
        <v>35363.5</v>
      </c>
      <c r="Q68" s="58">
        <v>5894.1</v>
      </c>
      <c r="R68" s="58">
        <v>44359.1</v>
      </c>
      <c r="S68" s="58">
        <v>68108.5</v>
      </c>
      <c r="T68" s="58">
        <v>170836.77538000001</v>
      </c>
      <c r="U68" s="58">
        <v>84697.5</v>
      </c>
      <c r="V68" s="58">
        <v>0</v>
      </c>
      <c r="W68" s="58">
        <f>0+31000</f>
        <v>31000</v>
      </c>
      <c r="X68" s="58">
        <v>119837.6</v>
      </c>
    </row>
    <row r="69" spans="1:24" ht="33.6" customHeight="1" x14ac:dyDescent="0.25">
      <c r="A69" s="78"/>
      <c r="B69" s="78"/>
      <c r="C69" s="78"/>
      <c r="D69" s="78"/>
      <c r="E69" s="79"/>
      <c r="F69" s="80"/>
      <c r="G69" s="66"/>
      <c r="H69" s="66"/>
      <c r="I69" s="66"/>
      <c r="J69" s="57" t="s">
        <v>135</v>
      </c>
      <c r="K69" s="57" t="s">
        <v>54</v>
      </c>
      <c r="L69" s="83">
        <v>0</v>
      </c>
      <c r="M69" s="83">
        <v>0</v>
      </c>
      <c r="N69" s="83">
        <v>0</v>
      </c>
      <c r="O69" s="83">
        <v>0</v>
      </c>
      <c r="P69" s="83">
        <v>0</v>
      </c>
      <c r="Q69" s="83">
        <v>0</v>
      </c>
      <c r="R69" s="83">
        <v>0</v>
      </c>
      <c r="S69" s="83">
        <v>0</v>
      </c>
      <c r="T69" s="83">
        <v>0</v>
      </c>
      <c r="U69" s="83">
        <v>0</v>
      </c>
      <c r="V69" s="83">
        <v>0</v>
      </c>
      <c r="W69" s="83">
        <v>0</v>
      </c>
      <c r="X69" s="83">
        <v>0</v>
      </c>
    </row>
    <row r="70" spans="1:24" ht="45.75" customHeight="1" x14ac:dyDescent="0.25">
      <c r="A70" s="81"/>
      <c r="B70" s="81"/>
      <c r="C70" s="81"/>
      <c r="D70" s="81"/>
      <c r="E70" s="74"/>
      <c r="F70" s="82"/>
      <c r="G70" s="68"/>
      <c r="H70" s="68"/>
      <c r="I70" s="68"/>
      <c r="J70" s="57" t="s">
        <v>133</v>
      </c>
      <c r="K70" s="57" t="s">
        <v>137</v>
      </c>
      <c r="L70" s="83"/>
      <c r="M70" s="83"/>
      <c r="N70" s="83"/>
      <c r="O70" s="83"/>
      <c r="P70" s="83"/>
      <c r="Q70" s="83"/>
      <c r="R70" s="83">
        <v>8986.6</v>
      </c>
      <c r="S70" s="83">
        <v>0</v>
      </c>
      <c r="T70" s="83">
        <v>0</v>
      </c>
      <c r="U70" s="83">
        <v>0</v>
      </c>
      <c r="V70" s="83">
        <v>0</v>
      </c>
      <c r="W70" s="83">
        <v>0</v>
      </c>
      <c r="X70" s="83">
        <v>0</v>
      </c>
    </row>
    <row r="71" spans="1:24" ht="120.75" customHeight="1" x14ac:dyDescent="0.25">
      <c r="A71" s="69">
        <v>21</v>
      </c>
      <c r="B71" s="69" t="s">
        <v>125</v>
      </c>
      <c r="C71" s="69" t="s">
        <v>10</v>
      </c>
      <c r="D71" s="69" t="s">
        <v>26</v>
      </c>
      <c r="E71" s="70" t="s">
        <v>264</v>
      </c>
      <c r="F71" s="60" t="s">
        <v>22</v>
      </c>
      <c r="G71" s="57" t="s">
        <v>24</v>
      </c>
      <c r="H71" s="57" t="s">
        <v>11</v>
      </c>
      <c r="I71" s="57" t="s">
        <v>34</v>
      </c>
      <c r="J71" s="57" t="s">
        <v>110</v>
      </c>
      <c r="K71" s="57" t="s">
        <v>54</v>
      </c>
      <c r="L71" s="83">
        <v>0</v>
      </c>
      <c r="M71" s="58">
        <v>0</v>
      </c>
      <c r="N71" s="58">
        <v>0</v>
      </c>
      <c r="O71" s="58">
        <v>48856.9</v>
      </c>
      <c r="P71" s="58">
        <v>46564.4</v>
      </c>
      <c r="Q71" s="58">
        <v>25517.4</v>
      </c>
      <c r="R71" s="58">
        <v>30767.7</v>
      </c>
      <c r="S71" s="58">
        <v>0</v>
      </c>
      <c r="T71" s="58">
        <v>0</v>
      </c>
      <c r="U71" s="58">
        <v>0</v>
      </c>
      <c r="V71" s="58">
        <v>0</v>
      </c>
      <c r="W71" s="58">
        <v>0</v>
      </c>
      <c r="X71" s="58">
        <v>0</v>
      </c>
    </row>
    <row r="72" spans="1:24" ht="93.6" x14ac:dyDescent="0.25">
      <c r="A72" s="65">
        <v>21</v>
      </c>
      <c r="B72" s="65" t="s">
        <v>125</v>
      </c>
      <c r="C72" s="65" t="s">
        <v>10</v>
      </c>
      <c r="D72" s="65" t="s">
        <v>31</v>
      </c>
      <c r="E72" s="72" t="s">
        <v>251</v>
      </c>
      <c r="F72" s="72" t="s">
        <v>22</v>
      </c>
      <c r="G72" s="84" t="s">
        <v>24</v>
      </c>
      <c r="H72" s="65" t="s">
        <v>11</v>
      </c>
      <c r="I72" s="84" t="s">
        <v>34</v>
      </c>
      <c r="J72" s="57" t="s">
        <v>186</v>
      </c>
      <c r="K72" s="85">
        <v>410</v>
      </c>
      <c r="L72" s="58">
        <v>0</v>
      </c>
      <c r="M72" s="58">
        <v>0</v>
      </c>
      <c r="N72" s="58">
        <v>0</v>
      </c>
      <c r="O72" s="58">
        <v>1612.9</v>
      </c>
      <c r="P72" s="58">
        <v>136069.70000000001</v>
      </c>
      <c r="Q72" s="58">
        <v>240650.2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0</v>
      </c>
      <c r="X72" s="58">
        <v>0</v>
      </c>
    </row>
    <row r="73" spans="1:24" ht="46.8" x14ac:dyDescent="0.25">
      <c r="A73" s="66"/>
      <c r="B73" s="66"/>
      <c r="C73" s="66"/>
      <c r="D73" s="66"/>
      <c r="E73" s="79"/>
      <c r="F73" s="79"/>
      <c r="G73" s="86"/>
      <c r="H73" s="66"/>
      <c r="I73" s="86"/>
      <c r="J73" s="57" t="s">
        <v>178</v>
      </c>
      <c r="K73" s="85">
        <v>240</v>
      </c>
      <c r="L73" s="58"/>
      <c r="M73" s="58"/>
      <c r="N73" s="58"/>
      <c r="O73" s="58"/>
      <c r="P73" s="58">
        <v>105781.8</v>
      </c>
      <c r="Q73" s="58"/>
      <c r="R73" s="58"/>
      <c r="S73" s="58"/>
      <c r="T73" s="58"/>
      <c r="U73" s="58"/>
      <c r="V73" s="58"/>
      <c r="W73" s="58"/>
      <c r="X73" s="58"/>
    </row>
    <row r="74" spans="1:24" ht="46.8" x14ac:dyDescent="0.25">
      <c r="A74" s="66"/>
      <c r="B74" s="66"/>
      <c r="C74" s="66"/>
      <c r="D74" s="66"/>
      <c r="E74" s="79"/>
      <c r="F74" s="79"/>
      <c r="G74" s="86"/>
      <c r="H74" s="66"/>
      <c r="I74" s="86"/>
      <c r="J74" s="57" t="s">
        <v>179</v>
      </c>
      <c r="K74" s="85">
        <v>520</v>
      </c>
      <c r="L74" s="58"/>
      <c r="M74" s="58"/>
      <c r="N74" s="58"/>
      <c r="O74" s="58"/>
      <c r="P74" s="58">
        <v>54202.6</v>
      </c>
      <c r="Q74" s="58"/>
      <c r="R74" s="58"/>
      <c r="S74" s="58"/>
      <c r="T74" s="58"/>
      <c r="U74" s="58"/>
      <c r="V74" s="58"/>
      <c r="W74" s="58"/>
      <c r="X74" s="58"/>
    </row>
    <row r="75" spans="1:24" ht="41.4" x14ac:dyDescent="0.25">
      <c r="A75" s="68"/>
      <c r="B75" s="68"/>
      <c r="C75" s="68"/>
      <c r="D75" s="68"/>
      <c r="E75" s="74"/>
      <c r="F75" s="74"/>
      <c r="G75" s="87"/>
      <c r="H75" s="68"/>
      <c r="I75" s="87"/>
      <c r="J75" s="57" t="s">
        <v>131</v>
      </c>
      <c r="K75" s="85" t="s">
        <v>132</v>
      </c>
      <c r="L75" s="58">
        <v>0</v>
      </c>
      <c r="M75" s="58">
        <v>0</v>
      </c>
      <c r="N75" s="58">
        <v>0</v>
      </c>
      <c r="O75" s="58">
        <v>13467.7</v>
      </c>
      <c r="P75" s="58">
        <v>0</v>
      </c>
      <c r="Q75" s="58">
        <v>0</v>
      </c>
      <c r="R75" s="58">
        <v>0</v>
      </c>
      <c r="S75" s="58">
        <v>0</v>
      </c>
      <c r="T75" s="58">
        <v>0</v>
      </c>
      <c r="U75" s="58">
        <v>0</v>
      </c>
      <c r="V75" s="58">
        <v>0</v>
      </c>
      <c r="W75" s="58">
        <v>0</v>
      </c>
      <c r="X75" s="58">
        <v>0</v>
      </c>
    </row>
    <row r="76" spans="1:24" ht="107.25" customHeight="1" x14ac:dyDescent="0.25">
      <c r="A76" s="69">
        <v>21</v>
      </c>
      <c r="B76" s="69" t="s">
        <v>125</v>
      </c>
      <c r="C76" s="69" t="s">
        <v>10</v>
      </c>
      <c r="D76" s="69" t="s">
        <v>19</v>
      </c>
      <c r="E76" s="70" t="s">
        <v>134</v>
      </c>
      <c r="F76" s="60" t="s">
        <v>22</v>
      </c>
      <c r="G76" s="57" t="s">
        <v>24</v>
      </c>
      <c r="H76" s="57" t="s">
        <v>11</v>
      </c>
      <c r="I76" s="57" t="s">
        <v>34</v>
      </c>
      <c r="J76" s="57" t="s">
        <v>133</v>
      </c>
      <c r="K76" s="57" t="s">
        <v>92</v>
      </c>
      <c r="L76" s="53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3">
        <v>0</v>
      </c>
      <c r="U76" s="53">
        <v>0</v>
      </c>
      <c r="V76" s="53">
        <v>0</v>
      </c>
      <c r="W76" s="53">
        <v>0</v>
      </c>
      <c r="X76" s="53">
        <v>0</v>
      </c>
    </row>
    <row r="77" spans="1:24" ht="93.6" x14ac:dyDescent="0.25">
      <c r="A77" s="69" t="s">
        <v>23</v>
      </c>
      <c r="B77" s="69" t="s">
        <v>125</v>
      </c>
      <c r="C77" s="69" t="s">
        <v>10</v>
      </c>
      <c r="D77" s="69" t="s">
        <v>34</v>
      </c>
      <c r="E77" s="70" t="s">
        <v>184</v>
      </c>
      <c r="F77" s="60" t="s">
        <v>22</v>
      </c>
      <c r="G77" s="57" t="s">
        <v>24</v>
      </c>
      <c r="H77" s="57" t="s">
        <v>11</v>
      </c>
      <c r="I77" s="57" t="s">
        <v>34</v>
      </c>
      <c r="J77" s="57" t="s">
        <v>217</v>
      </c>
      <c r="K77" s="57" t="s">
        <v>183</v>
      </c>
      <c r="L77" s="53"/>
      <c r="M77" s="58"/>
      <c r="N77" s="58"/>
      <c r="O77" s="58"/>
      <c r="P77" s="58"/>
      <c r="Q77" s="58">
        <v>1422986.7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58">
        <v>0</v>
      </c>
    </row>
    <row r="78" spans="1:24" ht="109.2" x14ac:dyDescent="0.25">
      <c r="A78" s="69" t="s">
        <v>23</v>
      </c>
      <c r="B78" s="69" t="s">
        <v>125</v>
      </c>
      <c r="C78" s="69" t="s">
        <v>10</v>
      </c>
      <c r="D78" s="69" t="s">
        <v>158</v>
      </c>
      <c r="E78" s="70" t="s">
        <v>185</v>
      </c>
      <c r="F78" s="60" t="s">
        <v>22</v>
      </c>
      <c r="G78" s="57" t="s">
        <v>24</v>
      </c>
      <c r="H78" s="57" t="s">
        <v>11</v>
      </c>
      <c r="I78" s="57" t="s">
        <v>34</v>
      </c>
      <c r="J78" s="57" t="s">
        <v>172</v>
      </c>
      <c r="K78" s="57" t="s">
        <v>183</v>
      </c>
      <c r="L78" s="53"/>
      <c r="M78" s="58"/>
      <c r="N78" s="58"/>
      <c r="O78" s="58"/>
      <c r="P78" s="58"/>
      <c r="Q78" s="58">
        <v>4850.7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</row>
    <row r="79" spans="1:24" ht="93.6" x14ac:dyDescent="0.25">
      <c r="A79" s="69" t="s">
        <v>23</v>
      </c>
      <c r="B79" s="69" t="s">
        <v>125</v>
      </c>
      <c r="C79" s="69" t="s">
        <v>10</v>
      </c>
      <c r="D79" s="69" t="s">
        <v>160</v>
      </c>
      <c r="E79" s="70" t="s">
        <v>180</v>
      </c>
      <c r="F79" s="60" t="s">
        <v>22</v>
      </c>
      <c r="G79" s="57" t="s">
        <v>24</v>
      </c>
      <c r="H79" s="57" t="s">
        <v>11</v>
      </c>
      <c r="I79" s="57" t="s">
        <v>34</v>
      </c>
      <c r="J79" s="57" t="s">
        <v>232</v>
      </c>
      <c r="K79" s="57" t="s">
        <v>92</v>
      </c>
      <c r="L79" s="53"/>
      <c r="M79" s="58"/>
      <c r="N79" s="58"/>
      <c r="O79" s="58"/>
      <c r="P79" s="58"/>
      <c r="Q79" s="58">
        <v>250000</v>
      </c>
      <c r="R79" s="58">
        <v>400000</v>
      </c>
      <c r="S79" s="58">
        <v>260000</v>
      </c>
      <c r="T79" s="58">
        <v>1106000</v>
      </c>
      <c r="U79" s="58">
        <v>0</v>
      </c>
      <c r="V79" s="58">
        <v>0</v>
      </c>
      <c r="W79" s="58">
        <v>0</v>
      </c>
      <c r="X79" s="58">
        <v>0</v>
      </c>
    </row>
    <row r="80" spans="1:24" ht="98.25" customHeight="1" x14ac:dyDescent="0.25">
      <c r="A80" s="69" t="s">
        <v>23</v>
      </c>
      <c r="B80" s="69" t="s">
        <v>125</v>
      </c>
      <c r="C80" s="69" t="s">
        <v>10</v>
      </c>
      <c r="D80" s="69" t="s">
        <v>161</v>
      </c>
      <c r="E80" s="70" t="s">
        <v>181</v>
      </c>
      <c r="F80" s="60" t="s">
        <v>22</v>
      </c>
      <c r="G80" s="57" t="s">
        <v>24</v>
      </c>
      <c r="H80" s="57" t="s">
        <v>11</v>
      </c>
      <c r="I80" s="57" t="s">
        <v>34</v>
      </c>
      <c r="J80" s="57" t="s">
        <v>182</v>
      </c>
      <c r="K80" s="57" t="s">
        <v>92</v>
      </c>
      <c r="L80" s="53"/>
      <c r="M80" s="58"/>
      <c r="N80" s="58"/>
      <c r="O80" s="58"/>
      <c r="P80" s="58"/>
      <c r="Q80" s="58">
        <v>33134.300000000003</v>
      </c>
      <c r="R80" s="58">
        <v>0</v>
      </c>
      <c r="S80" s="58">
        <v>0</v>
      </c>
      <c r="T80" s="58">
        <v>0</v>
      </c>
      <c r="U80" s="58">
        <v>0</v>
      </c>
      <c r="V80" s="58">
        <v>0</v>
      </c>
      <c r="W80" s="58">
        <v>0</v>
      </c>
      <c r="X80" s="58">
        <v>0</v>
      </c>
    </row>
    <row r="81" spans="1:26" ht="93.6" x14ac:dyDescent="0.25">
      <c r="A81" s="69" t="s">
        <v>23</v>
      </c>
      <c r="B81" s="69" t="s">
        <v>125</v>
      </c>
      <c r="C81" s="69" t="s">
        <v>10</v>
      </c>
      <c r="D81" s="69" t="s">
        <v>190</v>
      </c>
      <c r="E81" s="70" t="s">
        <v>252</v>
      </c>
      <c r="F81" s="60" t="s">
        <v>22</v>
      </c>
      <c r="G81" s="57" t="s">
        <v>24</v>
      </c>
      <c r="H81" s="57" t="s">
        <v>11</v>
      </c>
      <c r="I81" s="57" t="s">
        <v>34</v>
      </c>
      <c r="J81" s="57" t="s">
        <v>233</v>
      </c>
      <c r="K81" s="57" t="s">
        <v>265</v>
      </c>
      <c r="L81" s="53"/>
      <c r="M81" s="58"/>
      <c r="N81" s="58"/>
      <c r="O81" s="58"/>
      <c r="P81" s="58"/>
      <c r="Q81" s="58">
        <v>0</v>
      </c>
      <c r="R81" s="58">
        <v>95000</v>
      </c>
      <c r="S81" s="58">
        <v>120000</v>
      </c>
      <c r="T81" s="58">
        <v>213202.3</v>
      </c>
      <c r="U81" s="58">
        <v>0</v>
      </c>
      <c r="V81" s="58">
        <v>0</v>
      </c>
      <c r="W81" s="58">
        <v>0</v>
      </c>
      <c r="X81" s="58">
        <v>0</v>
      </c>
    </row>
    <row r="82" spans="1:26" ht="93.6" x14ac:dyDescent="0.25">
      <c r="A82" s="69" t="s">
        <v>23</v>
      </c>
      <c r="B82" s="69" t="s">
        <v>125</v>
      </c>
      <c r="C82" s="69" t="s">
        <v>10</v>
      </c>
      <c r="D82" s="69" t="s">
        <v>235</v>
      </c>
      <c r="E82" s="88" t="s">
        <v>276</v>
      </c>
      <c r="F82" s="60" t="s">
        <v>22</v>
      </c>
      <c r="G82" s="57" t="s">
        <v>24</v>
      </c>
      <c r="H82" s="57" t="s">
        <v>11</v>
      </c>
      <c r="I82" s="57" t="s">
        <v>34</v>
      </c>
      <c r="J82" s="57" t="s">
        <v>277</v>
      </c>
      <c r="K82" s="57" t="s">
        <v>278</v>
      </c>
      <c r="L82" s="53"/>
      <c r="M82" s="58"/>
      <c r="N82" s="58"/>
      <c r="O82" s="58"/>
      <c r="P82" s="58"/>
      <c r="Q82" s="58"/>
      <c r="R82" s="58"/>
      <c r="S82" s="58"/>
      <c r="T82" s="58">
        <v>0</v>
      </c>
      <c r="U82" s="58">
        <f>412983.5+195798</f>
        <v>608781.5</v>
      </c>
      <c r="V82" s="58">
        <v>412983.5</v>
      </c>
      <c r="W82" s="58">
        <v>0</v>
      </c>
      <c r="X82" s="58">
        <v>0</v>
      </c>
    </row>
    <row r="83" spans="1:26" ht="93.6" x14ac:dyDescent="0.25">
      <c r="A83" s="69" t="s">
        <v>23</v>
      </c>
      <c r="B83" s="69" t="s">
        <v>125</v>
      </c>
      <c r="C83" s="69" t="s">
        <v>194</v>
      </c>
      <c r="D83" s="69"/>
      <c r="E83" s="70" t="s">
        <v>242</v>
      </c>
      <c r="F83" s="60" t="s">
        <v>22</v>
      </c>
      <c r="G83" s="57" t="s">
        <v>24</v>
      </c>
      <c r="H83" s="57" t="s">
        <v>11</v>
      </c>
      <c r="I83" s="57" t="s">
        <v>34</v>
      </c>
      <c r="J83" s="57" t="s">
        <v>195</v>
      </c>
      <c r="K83" s="57"/>
      <c r="L83" s="53"/>
      <c r="M83" s="58"/>
      <c r="N83" s="58"/>
      <c r="O83" s="58"/>
      <c r="P83" s="58"/>
      <c r="Q83" s="58">
        <v>0</v>
      </c>
      <c r="R83" s="58">
        <v>1621792.9</v>
      </c>
      <c r="S83" s="58">
        <v>1665234.9</v>
      </c>
      <c r="T83" s="58">
        <f>T84</f>
        <v>2014830.22884</v>
      </c>
      <c r="U83" s="58">
        <f>U84</f>
        <v>2991955.7212</v>
      </c>
      <c r="V83" s="58">
        <f>V84</f>
        <v>4116567.4</v>
      </c>
      <c r="W83" s="58">
        <f>W84</f>
        <v>4052268.5</v>
      </c>
      <c r="X83" s="58">
        <v>0</v>
      </c>
      <c r="Z83" s="29"/>
    </row>
    <row r="84" spans="1:26" ht="118.5" customHeight="1" x14ac:dyDescent="0.25">
      <c r="A84" s="69" t="s">
        <v>23</v>
      </c>
      <c r="B84" s="69" t="s">
        <v>125</v>
      </c>
      <c r="C84" s="69" t="s">
        <v>194</v>
      </c>
      <c r="D84" s="69" t="s">
        <v>10</v>
      </c>
      <c r="E84" s="70" t="s">
        <v>256</v>
      </c>
      <c r="F84" s="60" t="s">
        <v>22</v>
      </c>
      <c r="G84" s="57" t="s">
        <v>24</v>
      </c>
      <c r="H84" s="57" t="s">
        <v>11</v>
      </c>
      <c r="I84" s="57" t="s">
        <v>34</v>
      </c>
      <c r="J84" s="57" t="s">
        <v>234</v>
      </c>
      <c r="K84" s="57" t="s">
        <v>218</v>
      </c>
      <c r="L84" s="53"/>
      <c r="M84" s="58"/>
      <c r="N84" s="58"/>
      <c r="O84" s="58"/>
      <c r="P84" s="58"/>
      <c r="Q84" s="58">
        <v>0</v>
      </c>
      <c r="R84" s="58">
        <v>1621792.9</v>
      </c>
      <c r="S84" s="58">
        <v>1665234.9</v>
      </c>
      <c r="T84" s="58">
        <f>T85+T86</f>
        <v>2014830.22884</v>
      </c>
      <c r="U84" s="58">
        <f>U85+U86+U87</f>
        <v>2991955.7212</v>
      </c>
      <c r="V84" s="58">
        <f>V85+V86+V87</f>
        <v>4116567.4</v>
      </c>
      <c r="W84" s="58">
        <f>W85+W86+W87</f>
        <v>4052268.5</v>
      </c>
      <c r="X84" s="58">
        <v>0</v>
      </c>
    </row>
    <row r="85" spans="1:26" ht="93.6" x14ac:dyDescent="0.25">
      <c r="A85" s="69"/>
      <c r="B85" s="69"/>
      <c r="C85" s="69"/>
      <c r="D85" s="69"/>
      <c r="E85" s="88" t="s">
        <v>196</v>
      </c>
      <c r="F85" s="60" t="s">
        <v>22</v>
      </c>
      <c r="G85" s="57" t="s">
        <v>24</v>
      </c>
      <c r="H85" s="57" t="s">
        <v>11</v>
      </c>
      <c r="I85" s="57" t="s">
        <v>34</v>
      </c>
      <c r="J85" s="57" t="s">
        <v>234</v>
      </c>
      <c r="K85" s="57" t="s">
        <v>218</v>
      </c>
      <c r="L85" s="53"/>
      <c r="M85" s="58"/>
      <c r="N85" s="58"/>
      <c r="O85" s="58"/>
      <c r="P85" s="58"/>
      <c r="Q85" s="58">
        <v>0</v>
      </c>
      <c r="R85" s="58">
        <v>1621792.9</v>
      </c>
      <c r="S85" s="58">
        <v>1665234.9</v>
      </c>
      <c r="T85" s="58">
        <f>1072933.62164+941896.6072</f>
        <v>2014830.22884</v>
      </c>
      <c r="U85" s="58">
        <f>472369.7612+313890.086+1015477.174</f>
        <v>1801737.0211999998</v>
      </c>
      <c r="V85" s="58">
        <f>1163311.2+470100-208086.1+89659.4</f>
        <v>1514984.4999999998</v>
      </c>
      <c r="W85" s="58">
        <v>1240363.3999999999</v>
      </c>
      <c r="X85" s="58">
        <v>0</v>
      </c>
    </row>
    <row r="86" spans="1:26" ht="93.6" x14ac:dyDescent="0.25">
      <c r="A86" s="69"/>
      <c r="B86" s="69"/>
      <c r="C86" s="69"/>
      <c r="D86" s="69"/>
      <c r="E86" s="88" t="s">
        <v>273</v>
      </c>
      <c r="F86" s="60" t="s">
        <v>22</v>
      </c>
      <c r="G86" s="57" t="s">
        <v>24</v>
      </c>
      <c r="H86" s="57" t="s">
        <v>11</v>
      </c>
      <c r="I86" s="57" t="s">
        <v>34</v>
      </c>
      <c r="J86" s="57" t="s">
        <v>272</v>
      </c>
      <c r="K86" s="57" t="s">
        <v>92</v>
      </c>
      <c r="L86" s="53"/>
      <c r="M86" s="58"/>
      <c r="N86" s="58"/>
      <c r="O86" s="58"/>
      <c r="P86" s="58"/>
      <c r="Q86" s="58"/>
      <c r="R86" s="58"/>
      <c r="S86" s="58"/>
      <c r="T86" s="58">
        <v>0</v>
      </c>
      <c r="U86" s="58">
        <v>604201.6</v>
      </c>
      <c r="V86" s="58">
        <v>1645333.7</v>
      </c>
      <c r="W86" s="58">
        <v>1063303.5</v>
      </c>
      <c r="X86" s="58">
        <v>0</v>
      </c>
    </row>
    <row r="87" spans="1:26" ht="93.6" x14ac:dyDescent="0.25">
      <c r="A87" s="69"/>
      <c r="B87" s="69"/>
      <c r="C87" s="69"/>
      <c r="D87" s="69"/>
      <c r="E87" s="88" t="s">
        <v>274</v>
      </c>
      <c r="F87" s="60" t="s">
        <v>22</v>
      </c>
      <c r="G87" s="57" t="s">
        <v>24</v>
      </c>
      <c r="H87" s="57" t="s">
        <v>11</v>
      </c>
      <c r="I87" s="57" t="s">
        <v>34</v>
      </c>
      <c r="J87" s="57" t="s">
        <v>275</v>
      </c>
      <c r="K87" s="57" t="s">
        <v>173</v>
      </c>
      <c r="L87" s="53"/>
      <c r="M87" s="58"/>
      <c r="N87" s="58"/>
      <c r="O87" s="58"/>
      <c r="P87" s="58"/>
      <c r="Q87" s="58"/>
      <c r="R87" s="58"/>
      <c r="S87" s="58"/>
      <c r="T87" s="58">
        <v>0</v>
      </c>
      <c r="U87" s="58">
        <f>496811.35+89205.75</f>
        <v>586017.1</v>
      </c>
      <c r="V87" s="58">
        <f>1195311.1-239061.9</f>
        <v>956249.20000000007</v>
      </c>
      <c r="W87" s="58">
        <v>1748601.6</v>
      </c>
      <c r="X87" s="58">
        <v>0</v>
      </c>
    </row>
    <row r="88" spans="1:26" ht="108" customHeight="1" x14ac:dyDescent="0.25">
      <c r="A88" s="69">
        <v>21</v>
      </c>
      <c r="B88" s="69" t="s">
        <v>125</v>
      </c>
      <c r="C88" s="69" t="s">
        <v>12</v>
      </c>
      <c r="D88" s="71"/>
      <c r="E88" s="70" t="s">
        <v>84</v>
      </c>
      <c r="F88" s="60" t="s">
        <v>22</v>
      </c>
      <c r="G88" s="57" t="s">
        <v>24</v>
      </c>
      <c r="H88" s="57" t="s">
        <v>11</v>
      </c>
      <c r="I88" s="57" t="s">
        <v>34</v>
      </c>
      <c r="J88" s="57" t="s">
        <v>93</v>
      </c>
      <c r="K88" s="57"/>
      <c r="L88" s="53">
        <v>195903.5</v>
      </c>
      <c r="M88" s="53">
        <v>156879.29999999999</v>
      </c>
      <c r="N88" s="53">
        <v>40058.400000000001</v>
      </c>
      <c r="O88" s="53">
        <v>2469.6999999999998</v>
      </c>
      <c r="P88" s="53">
        <v>2384.6</v>
      </c>
      <c r="Q88" s="53">
        <v>3803.4</v>
      </c>
      <c r="R88" s="53">
        <v>246373.4</v>
      </c>
      <c r="S88" s="53">
        <v>8268</v>
      </c>
      <c r="T88" s="53">
        <f>T89+T90</f>
        <v>186541.8</v>
      </c>
      <c r="U88" s="53">
        <f>U89+U90</f>
        <v>142103.28</v>
      </c>
      <c r="V88" s="53">
        <f>V89+V90</f>
        <v>141998</v>
      </c>
      <c r="W88" s="53">
        <f>W89+W90</f>
        <v>100914.2</v>
      </c>
      <c r="X88" s="53">
        <v>100914.2</v>
      </c>
      <c r="Z88" s="29"/>
    </row>
    <row r="89" spans="1:26" ht="101.25" customHeight="1" x14ac:dyDescent="0.25">
      <c r="A89" s="69">
        <v>21</v>
      </c>
      <c r="B89" s="69" t="s">
        <v>125</v>
      </c>
      <c r="C89" s="69" t="s">
        <v>12</v>
      </c>
      <c r="D89" s="69" t="s">
        <v>10</v>
      </c>
      <c r="E89" s="70" t="s">
        <v>35</v>
      </c>
      <c r="F89" s="60" t="s">
        <v>22</v>
      </c>
      <c r="G89" s="57" t="s">
        <v>24</v>
      </c>
      <c r="H89" s="57" t="s">
        <v>11</v>
      </c>
      <c r="I89" s="57" t="s">
        <v>34</v>
      </c>
      <c r="J89" s="57" t="s">
        <v>111</v>
      </c>
      <c r="K89" s="57" t="s">
        <v>94</v>
      </c>
      <c r="L89" s="53">
        <v>195535.3</v>
      </c>
      <c r="M89" s="58">
        <v>156640.6</v>
      </c>
      <c r="N89" s="58">
        <v>39916.1</v>
      </c>
      <c r="O89" s="58">
        <v>2122</v>
      </c>
      <c r="P89" s="58">
        <v>1965</v>
      </c>
      <c r="Q89" s="58">
        <v>3369.3</v>
      </c>
      <c r="R89" s="58">
        <v>245830.9</v>
      </c>
      <c r="S89" s="58">
        <v>7721.3</v>
      </c>
      <c r="T89" s="58">
        <v>186002.36567999999</v>
      </c>
      <c r="U89" s="58">
        <v>141564.79999999999</v>
      </c>
      <c r="V89" s="58">
        <v>141459.5</v>
      </c>
      <c r="W89" s="58">
        <v>100375.7</v>
      </c>
      <c r="X89" s="58">
        <v>100375.7</v>
      </c>
      <c r="Y89" s="28"/>
    </row>
    <row r="90" spans="1:26" ht="105" customHeight="1" x14ac:dyDescent="0.3">
      <c r="A90" s="69">
        <v>21</v>
      </c>
      <c r="B90" s="69" t="s">
        <v>125</v>
      </c>
      <c r="C90" s="69" t="s">
        <v>12</v>
      </c>
      <c r="D90" s="69" t="s">
        <v>12</v>
      </c>
      <c r="E90" s="70" t="s">
        <v>36</v>
      </c>
      <c r="F90" s="60" t="s">
        <v>22</v>
      </c>
      <c r="G90" s="57" t="s">
        <v>24</v>
      </c>
      <c r="H90" s="57" t="s">
        <v>11</v>
      </c>
      <c r="I90" s="57" t="s">
        <v>34</v>
      </c>
      <c r="J90" s="57" t="s">
        <v>112</v>
      </c>
      <c r="K90" s="57" t="s">
        <v>94</v>
      </c>
      <c r="L90" s="53">
        <v>368.2</v>
      </c>
      <c r="M90" s="58">
        <v>238.7</v>
      </c>
      <c r="N90" s="58">
        <v>142.30000000000001</v>
      </c>
      <c r="O90" s="58">
        <v>347.7</v>
      </c>
      <c r="P90" s="58">
        <v>419.6</v>
      </c>
      <c r="Q90" s="58">
        <v>434.1</v>
      </c>
      <c r="R90" s="58">
        <v>542.5</v>
      </c>
      <c r="S90" s="58">
        <v>546.70000000000005</v>
      </c>
      <c r="T90" s="58">
        <v>539.43431999999996</v>
      </c>
      <c r="U90" s="58">
        <v>538.48</v>
      </c>
      <c r="V90" s="58">
        <v>538.5</v>
      </c>
      <c r="W90" s="58">
        <v>538.5</v>
      </c>
      <c r="X90" s="58">
        <v>538.5</v>
      </c>
      <c r="Y90" s="7"/>
    </row>
    <row r="91" spans="1:26" ht="105" customHeight="1" x14ac:dyDescent="0.3">
      <c r="A91" s="69">
        <v>21</v>
      </c>
      <c r="B91" s="69" t="s">
        <v>125</v>
      </c>
      <c r="C91" s="69" t="s">
        <v>18</v>
      </c>
      <c r="D91" s="71"/>
      <c r="E91" s="70" t="s">
        <v>83</v>
      </c>
      <c r="F91" s="60" t="s">
        <v>22</v>
      </c>
      <c r="G91" s="57" t="s">
        <v>24</v>
      </c>
      <c r="H91" s="57" t="s">
        <v>11</v>
      </c>
      <c r="I91" s="57" t="s">
        <v>34</v>
      </c>
      <c r="J91" s="57" t="s">
        <v>95</v>
      </c>
      <c r="K91" s="57"/>
      <c r="L91" s="53">
        <v>1466991.4</v>
      </c>
      <c r="M91" s="53">
        <v>1878526.6</v>
      </c>
      <c r="N91" s="53">
        <v>1904718.3</v>
      </c>
      <c r="O91" s="53">
        <v>1814837.7</v>
      </c>
      <c r="P91" s="53">
        <v>2023182.1</v>
      </c>
      <c r="Q91" s="53">
        <v>1816949.4</v>
      </c>
      <c r="R91" s="53">
        <v>2207058.2999999998</v>
      </c>
      <c r="S91" s="53">
        <v>2574615.5</v>
      </c>
      <c r="T91" s="53">
        <f>T92+T93+T94</f>
        <v>2811815.2910000002</v>
      </c>
      <c r="U91" s="53">
        <f>U92+U93+U94</f>
        <v>2695681.8</v>
      </c>
      <c r="V91" s="53">
        <f>V92+V93+V94</f>
        <v>3142608.4999999995</v>
      </c>
      <c r="W91" s="53">
        <f>W92+W93+W94</f>
        <v>2987584</v>
      </c>
      <c r="X91" s="53">
        <v>3087030</v>
      </c>
      <c r="Y91" s="7"/>
    </row>
    <row r="92" spans="1:26" ht="102" customHeight="1" x14ac:dyDescent="0.3">
      <c r="A92" s="69">
        <v>21</v>
      </c>
      <c r="B92" s="69" t="s">
        <v>125</v>
      </c>
      <c r="C92" s="69" t="s">
        <v>18</v>
      </c>
      <c r="D92" s="69" t="s">
        <v>10</v>
      </c>
      <c r="E92" s="70" t="s">
        <v>27</v>
      </c>
      <c r="F92" s="60" t="s">
        <v>22</v>
      </c>
      <c r="G92" s="57" t="s">
        <v>24</v>
      </c>
      <c r="H92" s="57" t="s">
        <v>11</v>
      </c>
      <c r="I92" s="57" t="s">
        <v>34</v>
      </c>
      <c r="J92" s="57" t="s">
        <v>113</v>
      </c>
      <c r="K92" s="57" t="s">
        <v>91</v>
      </c>
      <c r="L92" s="53">
        <v>1256542.2</v>
      </c>
      <c r="M92" s="58">
        <v>1759703.5</v>
      </c>
      <c r="N92" s="58">
        <v>1851243.7</v>
      </c>
      <c r="O92" s="58">
        <v>1702054.1</v>
      </c>
      <c r="P92" s="58">
        <v>1935887.2</v>
      </c>
      <c r="Q92" s="58">
        <v>1713505.9</v>
      </c>
      <c r="R92" s="58">
        <v>2114559.2999999998</v>
      </c>
      <c r="S92" s="58">
        <v>2473029.2999999998</v>
      </c>
      <c r="T92" s="58">
        <v>2659815.5066200001</v>
      </c>
      <c r="U92" s="58">
        <v>2531026.9</v>
      </c>
      <c r="V92" s="58">
        <f>2649701.8+20000+308251.8</f>
        <v>2977953.5999999996</v>
      </c>
      <c r="W92" s="58">
        <f>2775177.7+20000+21000</f>
        <v>2816177.7</v>
      </c>
      <c r="X92" s="58">
        <v>2906984.8</v>
      </c>
      <c r="Y92" s="7"/>
    </row>
    <row r="93" spans="1:26" ht="114" customHeight="1" x14ac:dyDescent="0.3">
      <c r="A93" s="69">
        <v>21</v>
      </c>
      <c r="B93" s="69" t="s">
        <v>125</v>
      </c>
      <c r="C93" s="69" t="s">
        <v>18</v>
      </c>
      <c r="D93" s="69" t="s">
        <v>12</v>
      </c>
      <c r="E93" s="70" t="s">
        <v>253</v>
      </c>
      <c r="F93" s="60" t="s">
        <v>22</v>
      </c>
      <c r="G93" s="57" t="s">
        <v>24</v>
      </c>
      <c r="H93" s="57" t="s">
        <v>11</v>
      </c>
      <c r="I93" s="57" t="s">
        <v>34</v>
      </c>
      <c r="J93" s="57" t="s">
        <v>113</v>
      </c>
      <c r="K93" s="57" t="s">
        <v>54</v>
      </c>
      <c r="L93" s="53">
        <v>62300.6</v>
      </c>
      <c r="M93" s="58">
        <v>116971.7</v>
      </c>
      <c r="N93" s="58">
        <v>53474.6</v>
      </c>
      <c r="O93" s="58">
        <v>112783.6</v>
      </c>
      <c r="P93" s="58">
        <v>87294.9</v>
      </c>
      <c r="Q93" s="58">
        <v>103443.4</v>
      </c>
      <c r="R93" s="58">
        <v>92499</v>
      </c>
      <c r="S93" s="58">
        <v>101586.2</v>
      </c>
      <c r="T93" s="58">
        <v>151999.78438</v>
      </c>
      <c r="U93" s="58">
        <v>164654.9</v>
      </c>
      <c r="V93" s="58">
        <f>166302-1647.1</f>
        <v>164654.9</v>
      </c>
      <c r="W93" s="58">
        <f>173120.4-1714.1</f>
        <v>171406.3</v>
      </c>
      <c r="X93" s="58">
        <v>180045.2</v>
      </c>
      <c r="Y93" s="7"/>
    </row>
    <row r="94" spans="1:26" ht="138.75" customHeight="1" x14ac:dyDescent="0.3">
      <c r="A94" s="69" t="s">
        <v>23</v>
      </c>
      <c r="B94" s="69" t="s">
        <v>125</v>
      </c>
      <c r="C94" s="69" t="s">
        <v>18</v>
      </c>
      <c r="D94" s="69" t="s">
        <v>18</v>
      </c>
      <c r="E94" s="70" t="s">
        <v>46</v>
      </c>
      <c r="F94" s="60" t="s">
        <v>22</v>
      </c>
      <c r="G94" s="57" t="s">
        <v>24</v>
      </c>
      <c r="H94" s="57" t="s">
        <v>11</v>
      </c>
      <c r="I94" s="57" t="s">
        <v>34</v>
      </c>
      <c r="J94" s="57" t="s">
        <v>41</v>
      </c>
      <c r="K94" s="57" t="s">
        <v>91</v>
      </c>
      <c r="L94" s="53">
        <v>148148.6</v>
      </c>
      <c r="M94" s="58">
        <v>1851.4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58">
        <v>0</v>
      </c>
      <c r="Y94" s="7"/>
    </row>
    <row r="95" spans="1:26" ht="105" customHeight="1" x14ac:dyDescent="0.25">
      <c r="A95" s="69">
        <v>21</v>
      </c>
      <c r="B95" s="69" t="s">
        <v>125</v>
      </c>
      <c r="C95" s="69" t="s">
        <v>11</v>
      </c>
      <c r="D95" s="71"/>
      <c r="E95" s="70" t="s">
        <v>85</v>
      </c>
      <c r="F95" s="60" t="s">
        <v>22</v>
      </c>
      <c r="G95" s="57" t="s">
        <v>24</v>
      </c>
      <c r="H95" s="57" t="s">
        <v>11</v>
      </c>
      <c r="I95" s="57" t="s">
        <v>34</v>
      </c>
      <c r="J95" s="57" t="s">
        <v>96</v>
      </c>
      <c r="K95" s="57"/>
      <c r="L95" s="53">
        <v>169649.6</v>
      </c>
      <c r="M95" s="53">
        <v>174857.3</v>
      </c>
      <c r="N95" s="53">
        <v>89930.8</v>
      </c>
      <c r="O95" s="53">
        <v>214488.4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31"/>
    </row>
    <row r="96" spans="1:26" ht="106.95" customHeight="1" x14ac:dyDescent="0.3">
      <c r="A96" s="69">
        <v>21</v>
      </c>
      <c r="B96" s="69" t="s">
        <v>125</v>
      </c>
      <c r="C96" s="69" t="s">
        <v>11</v>
      </c>
      <c r="D96" s="69" t="s">
        <v>10</v>
      </c>
      <c r="E96" s="70" t="s">
        <v>254</v>
      </c>
      <c r="F96" s="60" t="s">
        <v>22</v>
      </c>
      <c r="G96" s="57" t="s">
        <v>24</v>
      </c>
      <c r="H96" s="57" t="s">
        <v>11</v>
      </c>
      <c r="I96" s="57" t="s">
        <v>34</v>
      </c>
      <c r="J96" s="57" t="s">
        <v>114</v>
      </c>
      <c r="K96" s="57" t="s">
        <v>54</v>
      </c>
      <c r="L96" s="83">
        <v>169649.6</v>
      </c>
      <c r="M96" s="58">
        <v>174857.3</v>
      </c>
      <c r="N96" s="58">
        <v>89930.8</v>
      </c>
      <c r="O96" s="58">
        <v>214488.4</v>
      </c>
      <c r="P96" s="58">
        <v>0</v>
      </c>
      <c r="Q96" s="58">
        <v>0</v>
      </c>
      <c r="R96" s="58">
        <v>0</v>
      </c>
      <c r="S96" s="58">
        <v>0</v>
      </c>
      <c r="T96" s="58">
        <v>0</v>
      </c>
      <c r="U96" s="58">
        <v>0</v>
      </c>
      <c r="V96" s="58">
        <v>0</v>
      </c>
      <c r="W96" s="58">
        <v>0</v>
      </c>
      <c r="X96" s="58">
        <v>0</v>
      </c>
      <c r="Y96" s="7"/>
    </row>
    <row r="97" spans="1:26" ht="104.4" customHeight="1" x14ac:dyDescent="0.3">
      <c r="A97" s="69">
        <v>21</v>
      </c>
      <c r="B97" s="69" t="s">
        <v>125</v>
      </c>
      <c r="C97" s="69" t="s">
        <v>25</v>
      </c>
      <c r="D97" s="71"/>
      <c r="E97" s="70" t="s">
        <v>86</v>
      </c>
      <c r="F97" s="60" t="s">
        <v>22</v>
      </c>
      <c r="G97" s="57" t="s">
        <v>24</v>
      </c>
      <c r="H97" s="57" t="s">
        <v>11</v>
      </c>
      <c r="I97" s="57" t="s">
        <v>34</v>
      </c>
      <c r="J97" s="57" t="s">
        <v>97</v>
      </c>
      <c r="K97" s="57"/>
      <c r="L97" s="53">
        <v>129807</v>
      </c>
      <c r="M97" s="83">
        <v>118200.1</v>
      </c>
      <c r="N97" s="83">
        <v>156388.20000000001</v>
      </c>
      <c r="O97" s="83">
        <v>215146.9</v>
      </c>
      <c r="P97" s="83">
        <v>157216.1</v>
      </c>
      <c r="Q97" s="83">
        <v>143361.60000000001</v>
      </c>
      <c r="R97" s="83">
        <v>168624</v>
      </c>
      <c r="S97" s="83">
        <v>98735.9</v>
      </c>
      <c r="T97" s="83">
        <f>T98+T99+T100+T101</f>
        <v>146633.61111</v>
      </c>
      <c r="U97" s="83">
        <f>U98+U99+U100+U101</f>
        <v>129596.90000000001</v>
      </c>
      <c r="V97" s="83">
        <f>V98+V99+V100+V101</f>
        <v>116047.59999999999</v>
      </c>
      <c r="W97" s="83">
        <f>W98+W99+W100+W101</f>
        <v>134729.29999999999</v>
      </c>
      <c r="X97" s="83">
        <v>140092.29999999999</v>
      </c>
      <c r="Y97" s="7"/>
      <c r="Z97" s="29"/>
    </row>
    <row r="98" spans="1:26" ht="106.2" customHeight="1" x14ac:dyDescent="0.3">
      <c r="A98" s="69">
        <v>21</v>
      </c>
      <c r="B98" s="69" t="s">
        <v>125</v>
      </c>
      <c r="C98" s="69" t="s">
        <v>25</v>
      </c>
      <c r="D98" s="69" t="s">
        <v>10</v>
      </c>
      <c r="E98" s="70" t="s">
        <v>30</v>
      </c>
      <c r="F98" s="60" t="s">
        <v>22</v>
      </c>
      <c r="G98" s="57" t="s">
        <v>24</v>
      </c>
      <c r="H98" s="57" t="s">
        <v>11</v>
      </c>
      <c r="I98" s="57" t="s">
        <v>34</v>
      </c>
      <c r="J98" s="57" t="s">
        <v>115</v>
      </c>
      <c r="K98" s="57" t="s">
        <v>220</v>
      </c>
      <c r="L98" s="53">
        <v>28800.1</v>
      </c>
      <c r="M98" s="58">
        <v>33878.5</v>
      </c>
      <c r="N98" s="58">
        <v>38131.1</v>
      </c>
      <c r="O98" s="58">
        <v>42268</v>
      </c>
      <c r="P98" s="58">
        <v>39161.699999999997</v>
      </c>
      <c r="Q98" s="58">
        <v>80777.7</v>
      </c>
      <c r="R98" s="58">
        <v>168331.9</v>
      </c>
      <c r="S98" s="58">
        <v>98414.5</v>
      </c>
      <c r="T98" s="58">
        <v>146340.99100000001</v>
      </c>
      <c r="U98" s="58">
        <v>128921.1</v>
      </c>
      <c r="V98" s="58">
        <v>115393.2</v>
      </c>
      <c r="W98" s="58">
        <v>134074.9</v>
      </c>
      <c r="X98" s="58">
        <v>139437.9</v>
      </c>
      <c r="Y98" s="7"/>
    </row>
    <row r="99" spans="1:26" ht="107.25" customHeight="1" x14ac:dyDescent="0.3">
      <c r="A99" s="69">
        <v>21</v>
      </c>
      <c r="B99" s="69" t="s">
        <v>125</v>
      </c>
      <c r="C99" s="69" t="s">
        <v>25</v>
      </c>
      <c r="D99" s="69" t="s">
        <v>12</v>
      </c>
      <c r="E99" s="70" t="s">
        <v>255</v>
      </c>
      <c r="F99" s="60" t="s">
        <v>22</v>
      </c>
      <c r="G99" s="57" t="s">
        <v>24</v>
      </c>
      <c r="H99" s="57" t="s">
        <v>55</v>
      </c>
      <c r="I99" s="57" t="s">
        <v>56</v>
      </c>
      <c r="J99" s="57" t="s">
        <v>116</v>
      </c>
      <c r="K99" s="57" t="s">
        <v>99</v>
      </c>
      <c r="L99" s="58">
        <v>101006.9</v>
      </c>
      <c r="M99" s="58">
        <v>81768.2</v>
      </c>
      <c r="N99" s="58">
        <v>116266</v>
      </c>
      <c r="O99" s="58">
        <v>171088</v>
      </c>
      <c r="P99" s="58">
        <v>116543.6</v>
      </c>
      <c r="Q99" s="58">
        <v>61700.1</v>
      </c>
      <c r="R99" s="58">
        <v>0</v>
      </c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58">
        <v>0</v>
      </c>
      <c r="Y99" s="7"/>
    </row>
    <row r="100" spans="1:26" ht="105" customHeight="1" x14ac:dyDescent="0.3">
      <c r="A100" s="69">
        <v>21</v>
      </c>
      <c r="B100" s="69" t="s">
        <v>125</v>
      </c>
      <c r="C100" s="69" t="s">
        <v>25</v>
      </c>
      <c r="D100" s="69" t="s">
        <v>18</v>
      </c>
      <c r="E100" s="70" t="s">
        <v>87</v>
      </c>
      <c r="F100" s="60" t="s">
        <v>22</v>
      </c>
      <c r="G100" s="57" t="s">
        <v>24</v>
      </c>
      <c r="H100" s="57" t="s">
        <v>11</v>
      </c>
      <c r="I100" s="57" t="s">
        <v>34</v>
      </c>
      <c r="J100" s="57" t="s">
        <v>117</v>
      </c>
      <c r="K100" s="57" t="s">
        <v>98</v>
      </c>
      <c r="L100" s="58">
        <v>0</v>
      </c>
      <c r="M100" s="58">
        <v>2398.1</v>
      </c>
      <c r="N100" s="58">
        <v>1991.1</v>
      </c>
      <c r="O100" s="58">
        <v>1790.9</v>
      </c>
      <c r="P100" s="58">
        <v>1510.8</v>
      </c>
      <c r="Q100" s="58">
        <v>883.7</v>
      </c>
      <c r="R100" s="58">
        <v>292.2</v>
      </c>
      <c r="S100" s="58">
        <v>321.39999999999998</v>
      </c>
      <c r="T100" s="58">
        <v>292.62011000000001</v>
      </c>
      <c r="U100" s="58">
        <v>675.8</v>
      </c>
      <c r="V100" s="58">
        <v>654.4</v>
      </c>
      <c r="W100" s="58">
        <v>654.4</v>
      </c>
      <c r="X100" s="58">
        <v>654.4</v>
      </c>
      <c r="Y100" s="7"/>
    </row>
    <row r="101" spans="1:26" ht="93.6" x14ac:dyDescent="0.3">
      <c r="A101" s="69" t="s">
        <v>23</v>
      </c>
      <c r="B101" s="69" t="s">
        <v>125</v>
      </c>
      <c r="C101" s="69" t="s">
        <v>25</v>
      </c>
      <c r="D101" s="69" t="s">
        <v>11</v>
      </c>
      <c r="E101" s="70" t="s">
        <v>72</v>
      </c>
      <c r="F101" s="60" t="s">
        <v>22</v>
      </c>
      <c r="G101" s="57" t="s">
        <v>24</v>
      </c>
      <c r="H101" s="57" t="s">
        <v>11</v>
      </c>
      <c r="I101" s="57" t="s">
        <v>34</v>
      </c>
      <c r="J101" s="57" t="s">
        <v>42</v>
      </c>
      <c r="K101" s="57" t="s">
        <v>91</v>
      </c>
      <c r="L101" s="58">
        <v>0</v>
      </c>
      <c r="M101" s="58">
        <v>155.30000000000001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58">
        <v>0</v>
      </c>
      <c r="Y101" s="7"/>
    </row>
    <row r="102" spans="1:26" ht="29.25" customHeight="1" x14ac:dyDescent="0.3">
      <c r="A102" s="65" t="s">
        <v>23</v>
      </c>
      <c r="B102" s="65" t="s">
        <v>126</v>
      </c>
      <c r="C102" s="72"/>
      <c r="D102" s="72"/>
      <c r="E102" s="72" t="s">
        <v>8</v>
      </c>
      <c r="F102" s="60" t="s">
        <v>33</v>
      </c>
      <c r="G102" s="57"/>
      <c r="H102" s="57"/>
      <c r="I102" s="57"/>
      <c r="J102" s="57"/>
      <c r="K102" s="57"/>
      <c r="L102" s="58">
        <v>36679</v>
      </c>
      <c r="M102" s="58">
        <v>39236.1</v>
      </c>
      <c r="N102" s="58">
        <v>39815.699999999997</v>
      </c>
      <c r="O102" s="58">
        <v>40921.4</v>
      </c>
      <c r="P102" s="58">
        <v>38881</v>
      </c>
      <c r="Q102" s="58">
        <v>35915.800000000003</v>
      </c>
      <c r="R102" s="58">
        <v>33804.699999999997</v>
      </c>
      <c r="S102" s="58">
        <v>37603.4</v>
      </c>
      <c r="T102" s="58">
        <f>T103</f>
        <v>38559.469279999998</v>
      </c>
      <c r="U102" s="58">
        <f t="shared" ref="U102:W103" si="1">U103</f>
        <v>28825.3</v>
      </c>
      <c r="V102" s="58">
        <f t="shared" si="1"/>
        <v>29831.599999999999</v>
      </c>
      <c r="W102" s="58">
        <f t="shared" si="1"/>
        <v>30862.2</v>
      </c>
      <c r="X102" s="58">
        <v>32094.400000000001</v>
      </c>
      <c r="Y102" s="32"/>
      <c r="Z102" s="1"/>
    </row>
    <row r="103" spans="1:26" ht="99.6" customHeight="1" x14ac:dyDescent="0.3">
      <c r="A103" s="68"/>
      <c r="B103" s="68"/>
      <c r="C103" s="74"/>
      <c r="D103" s="74"/>
      <c r="E103" s="74"/>
      <c r="F103" s="60" t="s">
        <v>22</v>
      </c>
      <c r="G103" s="57" t="s">
        <v>24</v>
      </c>
      <c r="H103" s="57" t="s">
        <v>11</v>
      </c>
      <c r="I103" s="57" t="s">
        <v>10</v>
      </c>
      <c r="J103" s="57" t="s">
        <v>106</v>
      </c>
      <c r="K103" s="75"/>
      <c r="L103" s="58">
        <v>36679</v>
      </c>
      <c r="M103" s="58">
        <v>39236.1</v>
      </c>
      <c r="N103" s="58">
        <v>39815.699999999997</v>
      </c>
      <c r="O103" s="58">
        <v>40921.4</v>
      </c>
      <c r="P103" s="58">
        <v>38881</v>
      </c>
      <c r="Q103" s="58">
        <v>35915.800000000003</v>
      </c>
      <c r="R103" s="58">
        <v>33804.699999999997</v>
      </c>
      <c r="S103" s="58">
        <v>37603.4</v>
      </c>
      <c r="T103" s="58">
        <f>T104</f>
        <v>38559.469279999998</v>
      </c>
      <c r="U103" s="58">
        <f t="shared" si="1"/>
        <v>28825.3</v>
      </c>
      <c r="V103" s="58">
        <f t="shared" si="1"/>
        <v>29831.599999999999</v>
      </c>
      <c r="W103" s="58">
        <f t="shared" si="1"/>
        <v>30862.2</v>
      </c>
      <c r="X103" s="58">
        <v>32094.400000000001</v>
      </c>
      <c r="Y103" s="7">
        <v>-3310.2</v>
      </c>
    </row>
    <row r="104" spans="1:26" ht="105.75" customHeight="1" x14ac:dyDescent="0.3">
      <c r="A104" s="69">
        <v>21</v>
      </c>
      <c r="B104" s="69" t="s">
        <v>126</v>
      </c>
      <c r="C104" s="69" t="s">
        <v>10</v>
      </c>
      <c r="D104" s="71"/>
      <c r="E104" s="70" t="s">
        <v>100</v>
      </c>
      <c r="F104" s="60" t="s">
        <v>22</v>
      </c>
      <c r="G104" s="57" t="s">
        <v>24</v>
      </c>
      <c r="H104" s="57" t="s">
        <v>11</v>
      </c>
      <c r="I104" s="57" t="s">
        <v>10</v>
      </c>
      <c r="J104" s="57" t="s">
        <v>103</v>
      </c>
      <c r="K104" s="57"/>
      <c r="L104" s="58">
        <v>36679</v>
      </c>
      <c r="M104" s="58">
        <v>39236.1</v>
      </c>
      <c r="N104" s="58">
        <v>39815.699999999997</v>
      </c>
      <c r="O104" s="58">
        <v>40921.4</v>
      </c>
      <c r="P104" s="58">
        <v>38881</v>
      </c>
      <c r="Q104" s="58">
        <v>35915.800000000003</v>
      </c>
      <c r="R104" s="58">
        <v>33804.699999999997</v>
      </c>
      <c r="S104" s="58">
        <v>37603.4</v>
      </c>
      <c r="T104" s="58">
        <f>T105+T106+T107+T108+T109+T110</f>
        <v>38559.469279999998</v>
      </c>
      <c r="U104" s="58">
        <f>U105+U106+U107+U108+U109+U110</f>
        <v>28825.3</v>
      </c>
      <c r="V104" s="58">
        <f>V105+V106+V107+V108+V109+V110</f>
        <v>29831.599999999999</v>
      </c>
      <c r="W104" s="58">
        <f>W105+W106+W107+W108+W109+W110</f>
        <v>30862.2</v>
      </c>
      <c r="X104" s="58">
        <v>32094.400000000001</v>
      </c>
      <c r="Y104" s="7"/>
    </row>
    <row r="105" spans="1:26" ht="79.5" customHeight="1" x14ac:dyDescent="0.3">
      <c r="A105" s="65">
        <v>21</v>
      </c>
      <c r="B105" s="65" t="s">
        <v>126</v>
      </c>
      <c r="C105" s="65" t="s">
        <v>10</v>
      </c>
      <c r="D105" s="65" t="s">
        <v>10</v>
      </c>
      <c r="E105" s="72" t="s">
        <v>101</v>
      </c>
      <c r="F105" s="77" t="s">
        <v>22</v>
      </c>
      <c r="G105" s="65" t="s">
        <v>24</v>
      </c>
      <c r="H105" s="65" t="s">
        <v>11</v>
      </c>
      <c r="I105" s="65" t="s">
        <v>10</v>
      </c>
      <c r="J105" s="57" t="s">
        <v>279</v>
      </c>
      <c r="K105" s="57" t="s">
        <v>225</v>
      </c>
      <c r="L105" s="64">
        <v>36662.1</v>
      </c>
      <c r="M105" s="58">
        <v>39224.300000000003</v>
      </c>
      <c r="N105" s="58">
        <v>39808</v>
      </c>
      <c r="O105" s="58">
        <v>40717.699999999997</v>
      </c>
      <c r="P105" s="58">
        <v>38510.1</v>
      </c>
      <c r="Q105" s="58">
        <v>35553.1</v>
      </c>
      <c r="R105" s="58">
        <v>33397.599999999999</v>
      </c>
      <c r="S105" s="58">
        <v>37328.1</v>
      </c>
      <c r="T105" s="58">
        <f>28652.02301+183.43722+8485.19184+969.82721+9</f>
        <v>38299.47928</v>
      </c>
      <c r="U105" s="58">
        <f>28825.3-U109-U110</f>
        <v>28549.5</v>
      </c>
      <c r="V105" s="58">
        <v>29753.599999999999</v>
      </c>
      <c r="W105" s="58">
        <v>30784.2</v>
      </c>
      <c r="X105" s="58">
        <v>32015.599999999999</v>
      </c>
      <c r="Y105" s="7"/>
    </row>
    <row r="106" spans="1:26" ht="15" customHeight="1" x14ac:dyDescent="0.3">
      <c r="A106" s="68"/>
      <c r="B106" s="68"/>
      <c r="C106" s="68"/>
      <c r="D106" s="68"/>
      <c r="E106" s="74"/>
      <c r="F106" s="82"/>
      <c r="G106" s="68"/>
      <c r="H106" s="68"/>
      <c r="I106" s="68"/>
      <c r="J106" s="57" t="s">
        <v>177</v>
      </c>
      <c r="K106" s="57" t="s">
        <v>91</v>
      </c>
      <c r="L106" s="64"/>
      <c r="M106" s="58"/>
      <c r="N106" s="58"/>
      <c r="O106" s="58"/>
      <c r="P106" s="58">
        <v>39.299999999999997</v>
      </c>
      <c r="Q106" s="58"/>
      <c r="R106" s="58"/>
      <c r="S106" s="58"/>
      <c r="T106" s="58"/>
      <c r="U106" s="58"/>
      <c r="V106" s="58"/>
      <c r="W106" s="58"/>
      <c r="X106" s="58"/>
      <c r="Y106" s="7"/>
    </row>
    <row r="107" spans="1:26" ht="103.5" customHeight="1" x14ac:dyDescent="0.25">
      <c r="A107" s="69">
        <v>21</v>
      </c>
      <c r="B107" s="69" t="s">
        <v>126</v>
      </c>
      <c r="C107" s="69" t="s">
        <v>10</v>
      </c>
      <c r="D107" s="69" t="s">
        <v>12</v>
      </c>
      <c r="E107" s="70" t="s">
        <v>102</v>
      </c>
      <c r="F107" s="60" t="s">
        <v>22</v>
      </c>
      <c r="G107" s="57" t="s">
        <v>24</v>
      </c>
      <c r="H107" s="57" t="s">
        <v>11</v>
      </c>
      <c r="I107" s="57" t="s">
        <v>10</v>
      </c>
      <c r="J107" s="57" t="s">
        <v>118</v>
      </c>
      <c r="K107" s="57" t="s">
        <v>94</v>
      </c>
      <c r="L107" s="64">
        <v>16.899999999999999</v>
      </c>
      <c r="M107" s="58">
        <v>11.8</v>
      </c>
      <c r="N107" s="58">
        <v>7.7</v>
      </c>
      <c r="O107" s="58">
        <v>4.8</v>
      </c>
      <c r="P107" s="58">
        <v>1.8</v>
      </c>
      <c r="Q107" s="58">
        <v>14</v>
      </c>
      <c r="R107" s="58">
        <v>0</v>
      </c>
      <c r="S107" s="58">
        <v>0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28"/>
    </row>
    <row r="108" spans="1:26" ht="102.75" customHeight="1" x14ac:dyDescent="0.25">
      <c r="A108" s="69">
        <v>21</v>
      </c>
      <c r="B108" s="69" t="s">
        <v>126</v>
      </c>
      <c r="C108" s="69" t="s">
        <v>10</v>
      </c>
      <c r="D108" s="69" t="s">
        <v>18</v>
      </c>
      <c r="E108" s="70" t="s">
        <v>105</v>
      </c>
      <c r="F108" s="60" t="s">
        <v>22</v>
      </c>
      <c r="G108" s="57" t="s">
        <v>24</v>
      </c>
      <c r="H108" s="57" t="s">
        <v>11</v>
      </c>
      <c r="I108" s="57" t="s">
        <v>10</v>
      </c>
      <c r="J108" s="57" t="s">
        <v>104</v>
      </c>
      <c r="K108" s="57" t="s">
        <v>91</v>
      </c>
      <c r="L108" s="58">
        <v>0</v>
      </c>
      <c r="M108" s="64">
        <v>0</v>
      </c>
      <c r="N108" s="64">
        <v>0</v>
      </c>
      <c r="O108" s="64">
        <v>198.9</v>
      </c>
      <c r="P108" s="64">
        <v>129.80000000000001</v>
      </c>
      <c r="Q108" s="64">
        <v>148.69999999999999</v>
      </c>
      <c r="R108" s="64">
        <v>167.1</v>
      </c>
      <c r="S108" s="58">
        <v>34.200000000000003</v>
      </c>
      <c r="T108" s="58">
        <v>0</v>
      </c>
      <c r="U108" s="58">
        <v>0</v>
      </c>
      <c r="V108" s="58">
        <v>9</v>
      </c>
      <c r="W108" s="58">
        <v>9</v>
      </c>
      <c r="X108" s="58">
        <v>9.4</v>
      </c>
      <c r="Y108" s="28"/>
    </row>
    <row r="109" spans="1:26" ht="93.6" x14ac:dyDescent="0.25">
      <c r="A109" s="57" t="s">
        <v>23</v>
      </c>
      <c r="B109" s="57" t="s">
        <v>126</v>
      </c>
      <c r="C109" s="57" t="s">
        <v>10</v>
      </c>
      <c r="D109" s="57" t="s">
        <v>11</v>
      </c>
      <c r="E109" s="89" t="s">
        <v>148</v>
      </c>
      <c r="F109" s="88" t="s">
        <v>22</v>
      </c>
      <c r="G109" s="57" t="s">
        <v>24</v>
      </c>
      <c r="H109" s="57" t="s">
        <v>11</v>
      </c>
      <c r="I109" s="57" t="s">
        <v>10</v>
      </c>
      <c r="J109" s="57" t="s">
        <v>147</v>
      </c>
      <c r="K109" s="57" t="s">
        <v>94</v>
      </c>
      <c r="L109" s="64"/>
      <c r="M109" s="58"/>
      <c r="N109" s="58"/>
      <c r="O109" s="58"/>
      <c r="P109" s="58">
        <v>200</v>
      </c>
      <c r="Q109" s="58">
        <v>200</v>
      </c>
      <c r="R109" s="58">
        <v>240</v>
      </c>
      <c r="S109" s="58">
        <v>240</v>
      </c>
      <c r="T109" s="58">
        <v>240</v>
      </c>
      <c r="U109" s="58">
        <v>240</v>
      </c>
      <c r="V109" s="58">
        <v>60</v>
      </c>
      <c r="W109" s="58">
        <v>60</v>
      </c>
      <c r="X109" s="58">
        <v>60</v>
      </c>
      <c r="Y109" s="28"/>
    </row>
    <row r="110" spans="1:26" ht="93.6" x14ac:dyDescent="0.3">
      <c r="A110" s="57" t="s">
        <v>23</v>
      </c>
      <c r="B110" s="57" t="s">
        <v>126</v>
      </c>
      <c r="C110" s="57" t="s">
        <v>10</v>
      </c>
      <c r="D110" s="57" t="s">
        <v>25</v>
      </c>
      <c r="E110" s="89" t="s">
        <v>241</v>
      </c>
      <c r="F110" s="88" t="s">
        <v>22</v>
      </c>
      <c r="G110" s="57" t="s">
        <v>24</v>
      </c>
      <c r="H110" s="57" t="s">
        <v>11</v>
      </c>
      <c r="I110" s="57" t="s">
        <v>10</v>
      </c>
      <c r="J110" s="57" t="s">
        <v>226</v>
      </c>
      <c r="K110" s="57" t="s">
        <v>91</v>
      </c>
      <c r="L110" s="64"/>
      <c r="M110" s="58"/>
      <c r="N110" s="58"/>
      <c r="O110" s="58"/>
      <c r="P110" s="58"/>
      <c r="Q110" s="58"/>
      <c r="R110" s="58"/>
      <c r="S110" s="58">
        <v>1.1000000000000001</v>
      </c>
      <c r="T110" s="58">
        <v>19.989999999999998</v>
      </c>
      <c r="U110" s="58">
        <v>35.799999999999997</v>
      </c>
      <c r="V110" s="58">
        <v>9</v>
      </c>
      <c r="W110" s="58">
        <v>9</v>
      </c>
      <c r="X110" s="58">
        <v>9.4</v>
      </c>
      <c r="Y110" s="7"/>
    </row>
    <row r="111" spans="1:26" ht="33" customHeight="1" x14ac:dyDescent="0.3">
      <c r="A111" s="84" t="s">
        <v>23</v>
      </c>
      <c r="B111" s="65" t="s">
        <v>127</v>
      </c>
      <c r="C111" s="72"/>
      <c r="D111" s="72"/>
      <c r="E111" s="72" t="s">
        <v>44</v>
      </c>
      <c r="F111" s="60" t="s">
        <v>33</v>
      </c>
      <c r="G111" s="57"/>
      <c r="H111" s="57"/>
      <c r="I111" s="57"/>
      <c r="J111" s="57"/>
      <c r="K111" s="57"/>
      <c r="L111" s="58">
        <v>0</v>
      </c>
      <c r="M111" s="58">
        <v>86555.4</v>
      </c>
      <c r="N111" s="58">
        <v>27182</v>
      </c>
      <c r="O111" s="58">
        <v>97915.9</v>
      </c>
      <c r="P111" s="58">
        <v>99760.5</v>
      </c>
      <c r="Q111" s="58">
        <v>66485.600000000006</v>
      </c>
      <c r="R111" s="58">
        <v>134949.29999999999</v>
      </c>
      <c r="S111" s="58">
        <v>340662.1</v>
      </c>
      <c r="T111" s="58">
        <f>T112+T113+T114</f>
        <v>291006.82089999999</v>
      </c>
      <c r="U111" s="58">
        <f>U112+U113+U114</f>
        <v>516192.38580000005</v>
      </c>
      <c r="V111" s="58">
        <f>V112+V113+V114</f>
        <v>550667.19999999995</v>
      </c>
      <c r="W111" s="58">
        <f>W112+W113+W114</f>
        <v>554707.30000000005</v>
      </c>
      <c r="X111" s="58">
        <v>573852</v>
      </c>
      <c r="Y111" s="32"/>
      <c r="Z111" s="1"/>
    </row>
    <row r="112" spans="1:26" ht="93.6" x14ac:dyDescent="0.25">
      <c r="A112" s="86"/>
      <c r="B112" s="66"/>
      <c r="C112" s="79"/>
      <c r="D112" s="79"/>
      <c r="E112" s="79"/>
      <c r="F112" s="60" t="s">
        <v>22</v>
      </c>
      <c r="G112" s="57" t="s">
        <v>24</v>
      </c>
      <c r="H112" s="57" t="s">
        <v>11</v>
      </c>
      <c r="I112" s="57" t="s">
        <v>34</v>
      </c>
      <c r="J112" s="65" t="s">
        <v>107</v>
      </c>
      <c r="K112" s="57"/>
      <c r="L112" s="58">
        <v>0</v>
      </c>
      <c r="M112" s="58">
        <v>85132.9</v>
      </c>
      <c r="N112" s="58">
        <v>27182</v>
      </c>
      <c r="O112" s="58">
        <v>96549.2</v>
      </c>
      <c r="P112" s="58">
        <v>99760.5</v>
      </c>
      <c r="Q112" s="58">
        <v>64561.2</v>
      </c>
      <c r="R112" s="58">
        <v>127238.2</v>
      </c>
      <c r="S112" s="58">
        <v>333171.59999999998</v>
      </c>
      <c r="T112" s="58">
        <f>T115+T118+T123+T131+T134</f>
        <v>283427.05894000002</v>
      </c>
      <c r="U112" s="58">
        <f>U115+U118+U123+U131+U134</f>
        <v>513265.88580000005</v>
      </c>
      <c r="V112" s="58">
        <f>V115+V118+V123+V131+V134</f>
        <v>547740.69999999995</v>
      </c>
      <c r="W112" s="58">
        <f>W115+W118+W123+W131+W134</f>
        <v>551780.80000000005</v>
      </c>
      <c r="X112" s="58">
        <v>573852</v>
      </c>
      <c r="Y112" s="30"/>
    </row>
    <row r="113" spans="1:25" ht="62.4" x14ac:dyDescent="0.3">
      <c r="A113" s="86"/>
      <c r="B113" s="66"/>
      <c r="C113" s="79"/>
      <c r="D113" s="79"/>
      <c r="E113" s="79"/>
      <c r="F113" s="60" t="s">
        <v>208</v>
      </c>
      <c r="G113" s="57" t="s">
        <v>209</v>
      </c>
      <c r="H113" s="57" t="s">
        <v>34</v>
      </c>
      <c r="I113" s="57" t="s">
        <v>34</v>
      </c>
      <c r="J113" s="66"/>
      <c r="K113" s="57"/>
      <c r="L113" s="58"/>
      <c r="M113" s="58"/>
      <c r="N113" s="58"/>
      <c r="O113" s="58"/>
      <c r="P113" s="58"/>
      <c r="Q113" s="58">
        <v>0</v>
      </c>
      <c r="R113" s="58">
        <v>2719.4</v>
      </c>
      <c r="S113" s="58">
        <v>0</v>
      </c>
      <c r="T113" s="58">
        <f>T139</f>
        <v>0</v>
      </c>
      <c r="U113" s="58">
        <f>U139</f>
        <v>0</v>
      </c>
      <c r="V113" s="58">
        <f>V139</f>
        <v>0</v>
      </c>
      <c r="W113" s="58">
        <f>W139</f>
        <v>0</v>
      </c>
      <c r="X113" s="58">
        <v>0</v>
      </c>
      <c r="Y113" s="7"/>
    </row>
    <row r="114" spans="1:25" ht="78" x14ac:dyDescent="0.25">
      <c r="A114" s="87"/>
      <c r="B114" s="68"/>
      <c r="C114" s="74"/>
      <c r="D114" s="74"/>
      <c r="E114" s="74"/>
      <c r="F114" s="60" t="s">
        <v>43</v>
      </c>
      <c r="G114" s="57" t="s">
        <v>48</v>
      </c>
      <c r="H114" s="57" t="s">
        <v>31</v>
      </c>
      <c r="I114" s="57" t="s">
        <v>34</v>
      </c>
      <c r="J114" s="68"/>
      <c r="K114" s="57"/>
      <c r="L114" s="83">
        <v>0</v>
      </c>
      <c r="M114" s="58">
        <v>1422.5</v>
      </c>
      <c r="N114" s="58">
        <v>0</v>
      </c>
      <c r="O114" s="58">
        <v>1366.7</v>
      </c>
      <c r="P114" s="58">
        <v>0</v>
      </c>
      <c r="Q114" s="58">
        <v>1924.5</v>
      </c>
      <c r="R114" s="58">
        <v>4991.6000000000004</v>
      </c>
      <c r="S114" s="58">
        <v>7490.5</v>
      </c>
      <c r="T114" s="58">
        <f>T118+T124+T140</f>
        <v>7579.7619599999998</v>
      </c>
      <c r="U114" s="58">
        <f>U118+U124+U140</f>
        <v>2926.5</v>
      </c>
      <c r="V114" s="58">
        <f>V118+V124+V140</f>
        <v>2926.5</v>
      </c>
      <c r="W114" s="58">
        <f>W118+W124+W140</f>
        <v>2926.5</v>
      </c>
      <c r="X114" s="58">
        <v>0</v>
      </c>
      <c r="Y114" s="30"/>
    </row>
    <row r="115" spans="1:25" ht="101.25" customHeight="1" x14ac:dyDescent="0.3">
      <c r="A115" s="90">
        <v>21</v>
      </c>
      <c r="B115" s="69" t="s">
        <v>128</v>
      </c>
      <c r="C115" s="69" t="s">
        <v>10</v>
      </c>
      <c r="D115" s="70"/>
      <c r="E115" s="70" t="s">
        <v>146</v>
      </c>
      <c r="F115" s="60" t="s">
        <v>22</v>
      </c>
      <c r="G115" s="57" t="s">
        <v>24</v>
      </c>
      <c r="H115" s="57" t="s">
        <v>11</v>
      </c>
      <c r="I115" s="57" t="s">
        <v>34</v>
      </c>
      <c r="J115" s="57" t="s">
        <v>119</v>
      </c>
      <c r="K115" s="57"/>
      <c r="L115" s="83">
        <v>0</v>
      </c>
      <c r="M115" s="83">
        <v>64864.5</v>
      </c>
      <c r="N115" s="83">
        <v>0</v>
      </c>
      <c r="O115" s="83">
        <v>51500</v>
      </c>
      <c r="P115" s="83">
        <v>51981.3</v>
      </c>
      <c r="Q115" s="83">
        <v>6046.6</v>
      </c>
      <c r="R115" s="83">
        <v>58519.5</v>
      </c>
      <c r="S115" s="83">
        <v>176824.8</v>
      </c>
      <c r="T115" s="83">
        <f>T116+T117</f>
        <v>118932.89251999999</v>
      </c>
      <c r="U115" s="83">
        <f>U116+U117</f>
        <v>153897.70000000001</v>
      </c>
      <c r="V115" s="83">
        <f>V116+V117</f>
        <v>62498.1</v>
      </c>
      <c r="W115" s="83">
        <f>W116+W117</f>
        <v>134843.1</v>
      </c>
      <c r="X115" s="83">
        <v>140236.79999999999</v>
      </c>
      <c r="Y115" s="7"/>
    </row>
    <row r="116" spans="1:25" ht="101.25" customHeight="1" x14ac:dyDescent="0.25">
      <c r="A116" s="90">
        <v>21</v>
      </c>
      <c r="B116" s="69" t="s">
        <v>128</v>
      </c>
      <c r="C116" s="69" t="s">
        <v>10</v>
      </c>
      <c r="D116" s="69" t="s">
        <v>10</v>
      </c>
      <c r="E116" s="70" t="s">
        <v>199</v>
      </c>
      <c r="F116" s="60" t="s">
        <v>22</v>
      </c>
      <c r="G116" s="57" t="s">
        <v>24</v>
      </c>
      <c r="H116" s="57" t="s">
        <v>11</v>
      </c>
      <c r="I116" s="57" t="s">
        <v>34</v>
      </c>
      <c r="J116" s="57" t="s">
        <v>231</v>
      </c>
      <c r="K116" s="57" t="s">
        <v>123</v>
      </c>
      <c r="L116" s="83">
        <v>0</v>
      </c>
      <c r="M116" s="58">
        <v>64864.5</v>
      </c>
      <c r="N116" s="58">
        <v>0</v>
      </c>
      <c r="O116" s="58">
        <v>51500</v>
      </c>
      <c r="P116" s="58">
        <v>51981.3</v>
      </c>
      <c r="Q116" s="58">
        <v>0</v>
      </c>
      <c r="R116" s="58">
        <v>58519.5</v>
      </c>
      <c r="S116" s="58">
        <v>176824.8</v>
      </c>
      <c r="T116" s="58">
        <f>33472.70198+1831.76731+83628.42323</f>
        <v>118932.89251999999</v>
      </c>
      <c r="U116" s="58">
        <f>66737.8+2159.9+85000</f>
        <v>153897.70000000001</v>
      </c>
      <c r="V116" s="58">
        <f>3000+59498.1</f>
        <v>62498.1</v>
      </c>
      <c r="W116" s="58">
        <f>1000+133843.1</f>
        <v>134843.1</v>
      </c>
      <c r="X116" s="58">
        <v>140236.79999999999</v>
      </c>
      <c r="Y116" s="28"/>
    </row>
    <row r="117" spans="1:25" ht="103.5" customHeight="1" x14ac:dyDescent="0.3">
      <c r="A117" s="90">
        <v>21</v>
      </c>
      <c r="B117" s="69" t="s">
        <v>128</v>
      </c>
      <c r="C117" s="69" t="s">
        <v>10</v>
      </c>
      <c r="D117" s="69" t="s">
        <v>12</v>
      </c>
      <c r="E117" s="70" t="s">
        <v>184</v>
      </c>
      <c r="F117" s="60" t="s">
        <v>22</v>
      </c>
      <c r="G117" s="57" t="s">
        <v>24</v>
      </c>
      <c r="H117" s="57" t="s">
        <v>11</v>
      </c>
      <c r="I117" s="57" t="s">
        <v>34</v>
      </c>
      <c r="J117" s="57" t="s">
        <v>187</v>
      </c>
      <c r="K117" s="57" t="s">
        <v>91</v>
      </c>
      <c r="L117" s="83"/>
      <c r="M117" s="58"/>
      <c r="N117" s="58"/>
      <c r="O117" s="58"/>
      <c r="P117" s="58"/>
      <c r="Q117" s="58">
        <v>6046.6</v>
      </c>
      <c r="R117" s="58">
        <v>0</v>
      </c>
      <c r="S117" s="58">
        <v>0</v>
      </c>
      <c r="T117" s="58">
        <v>0</v>
      </c>
      <c r="U117" s="58">
        <v>0</v>
      </c>
      <c r="V117" s="58">
        <v>0</v>
      </c>
      <c r="W117" s="58">
        <v>0</v>
      </c>
      <c r="X117" s="58">
        <v>0</v>
      </c>
      <c r="Y117" s="7"/>
    </row>
    <row r="118" spans="1:25" ht="78" x14ac:dyDescent="0.3">
      <c r="A118" s="90">
        <v>21</v>
      </c>
      <c r="B118" s="69" t="s">
        <v>128</v>
      </c>
      <c r="C118" s="69" t="s">
        <v>12</v>
      </c>
      <c r="D118" s="70"/>
      <c r="E118" s="70" t="s">
        <v>47</v>
      </c>
      <c r="F118" s="60" t="s">
        <v>43</v>
      </c>
      <c r="G118" s="57" t="s">
        <v>48</v>
      </c>
      <c r="H118" s="57" t="s">
        <v>31</v>
      </c>
      <c r="I118" s="57" t="s">
        <v>34</v>
      </c>
      <c r="J118" s="57" t="s">
        <v>130</v>
      </c>
      <c r="K118" s="57"/>
      <c r="L118" s="83">
        <v>0</v>
      </c>
      <c r="M118" s="83">
        <v>1422.5</v>
      </c>
      <c r="N118" s="83">
        <v>0</v>
      </c>
      <c r="O118" s="83">
        <v>0</v>
      </c>
      <c r="P118" s="83">
        <v>0</v>
      </c>
      <c r="Q118" s="83">
        <v>0</v>
      </c>
      <c r="R118" s="83">
        <v>0</v>
      </c>
      <c r="S118" s="83">
        <v>0</v>
      </c>
      <c r="T118" s="83">
        <f>T119+T120+T121</f>
        <v>0</v>
      </c>
      <c r="U118" s="83">
        <f>U119+U120+U121</f>
        <v>0</v>
      </c>
      <c r="V118" s="83">
        <f>V119+V120+V121</f>
        <v>0</v>
      </c>
      <c r="W118" s="83">
        <f>W119+W120+W121</f>
        <v>0</v>
      </c>
      <c r="X118" s="83">
        <v>0</v>
      </c>
      <c r="Y118" s="7"/>
    </row>
    <row r="119" spans="1:25" ht="78" x14ac:dyDescent="0.3">
      <c r="A119" s="90">
        <v>21</v>
      </c>
      <c r="B119" s="69" t="s">
        <v>128</v>
      </c>
      <c r="C119" s="69" t="s">
        <v>12</v>
      </c>
      <c r="D119" s="69" t="s">
        <v>10</v>
      </c>
      <c r="E119" s="60" t="s">
        <v>176</v>
      </c>
      <c r="F119" s="60" t="s">
        <v>43</v>
      </c>
      <c r="G119" s="57" t="s">
        <v>48</v>
      </c>
      <c r="H119" s="57" t="s">
        <v>31</v>
      </c>
      <c r="I119" s="57" t="s">
        <v>34</v>
      </c>
      <c r="J119" s="57" t="s">
        <v>130</v>
      </c>
      <c r="K119" s="57" t="s">
        <v>91</v>
      </c>
      <c r="L119" s="83">
        <v>0</v>
      </c>
      <c r="M119" s="58">
        <v>933.5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7"/>
    </row>
    <row r="120" spans="1:25" ht="87.75" customHeight="1" x14ac:dyDescent="0.3">
      <c r="A120" s="90">
        <v>21</v>
      </c>
      <c r="B120" s="69" t="s">
        <v>128</v>
      </c>
      <c r="C120" s="69" t="s">
        <v>12</v>
      </c>
      <c r="D120" s="69" t="s">
        <v>12</v>
      </c>
      <c r="E120" s="60" t="s">
        <v>122</v>
      </c>
      <c r="F120" s="60" t="s">
        <v>43</v>
      </c>
      <c r="G120" s="57" t="s">
        <v>48</v>
      </c>
      <c r="H120" s="57" t="s">
        <v>31</v>
      </c>
      <c r="I120" s="57" t="s">
        <v>34</v>
      </c>
      <c r="J120" s="57" t="s">
        <v>130</v>
      </c>
      <c r="K120" s="57" t="s">
        <v>91</v>
      </c>
      <c r="L120" s="83">
        <v>0</v>
      </c>
      <c r="M120" s="58">
        <v>489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  <c r="S120" s="58">
        <v>0</v>
      </c>
      <c r="T120" s="58">
        <v>0</v>
      </c>
      <c r="U120" s="58">
        <v>0</v>
      </c>
      <c r="V120" s="58">
        <v>0</v>
      </c>
      <c r="W120" s="58">
        <v>0</v>
      </c>
      <c r="X120" s="58">
        <v>0</v>
      </c>
      <c r="Y120" s="7"/>
    </row>
    <row r="121" spans="1:25" ht="84.75" customHeight="1" x14ac:dyDescent="0.3">
      <c r="A121" s="90">
        <v>21</v>
      </c>
      <c r="B121" s="69" t="s">
        <v>128</v>
      </c>
      <c r="C121" s="69" t="s">
        <v>12</v>
      </c>
      <c r="D121" s="69" t="s">
        <v>18</v>
      </c>
      <c r="E121" s="60" t="s">
        <v>57</v>
      </c>
      <c r="F121" s="60" t="s">
        <v>43</v>
      </c>
      <c r="G121" s="57" t="s">
        <v>48</v>
      </c>
      <c r="H121" s="57" t="s">
        <v>31</v>
      </c>
      <c r="I121" s="57" t="s">
        <v>34</v>
      </c>
      <c r="J121" s="57" t="s">
        <v>130</v>
      </c>
      <c r="K121" s="57" t="s">
        <v>91</v>
      </c>
      <c r="L121" s="83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58">
        <v>0</v>
      </c>
      <c r="U121" s="58">
        <v>0</v>
      </c>
      <c r="V121" s="58">
        <v>0</v>
      </c>
      <c r="W121" s="58">
        <v>0</v>
      </c>
      <c r="X121" s="58">
        <v>0</v>
      </c>
      <c r="Y121" s="7"/>
    </row>
    <row r="122" spans="1:25" ht="15.75" customHeight="1" x14ac:dyDescent="0.3">
      <c r="A122" s="84">
        <v>21</v>
      </c>
      <c r="B122" s="84" t="s">
        <v>128</v>
      </c>
      <c r="C122" s="84" t="s">
        <v>18</v>
      </c>
      <c r="D122" s="84"/>
      <c r="E122" s="77" t="s">
        <v>189</v>
      </c>
      <c r="F122" s="60" t="s">
        <v>7</v>
      </c>
      <c r="G122" s="57"/>
      <c r="H122" s="57"/>
      <c r="I122" s="57"/>
      <c r="J122" s="57"/>
      <c r="K122" s="57"/>
      <c r="L122" s="83">
        <v>0</v>
      </c>
      <c r="M122" s="83">
        <v>20268.400000000001</v>
      </c>
      <c r="N122" s="83">
        <v>27182</v>
      </c>
      <c r="O122" s="58">
        <v>46415.9</v>
      </c>
      <c r="P122" s="58">
        <v>47779.199999999997</v>
      </c>
      <c r="Q122" s="58">
        <v>60439</v>
      </c>
      <c r="R122" s="58">
        <v>15905.3</v>
      </c>
      <c r="S122" s="58">
        <v>94841.8</v>
      </c>
      <c r="T122" s="58">
        <f>T123+T124</f>
        <v>26491.837679999997</v>
      </c>
      <c r="U122" s="58">
        <f>U123+U124</f>
        <v>42200</v>
      </c>
      <c r="V122" s="58">
        <f>V123+V124</f>
        <v>153000</v>
      </c>
      <c r="W122" s="58">
        <f>W123+W124</f>
        <v>101000</v>
      </c>
      <c r="X122" s="58">
        <v>433615.2</v>
      </c>
      <c r="Y122" s="7"/>
    </row>
    <row r="123" spans="1:25" ht="106.5" customHeight="1" x14ac:dyDescent="0.3">
      <c r="A123" s="86"/>
      <c r="B123" s="86"/>
      <c r="C123" s="86"/>
      <c r="D123" s="86"/>
      <c r="E123" s="80"/>
      <c r="F123" s="91" t="s">
        <v>22</v>
      </c>
      <c r="G123" s="92" t="s">
        <v>24</v>
      </c>
      <c r="H123" s="92" t="s">
        <v>11</v>
      </c>
      <c r="I123" s="92" t="s">
        <v>34</v>
      </c>
      <c r="J123" s="92" t="s">
        <v>120</v>
      </c>
      <c r="K123" s="92"/>
      <c r="L123" s="93">
        <v>0</v>
      </c>
      <c r="M123" s="93">
        <v>20268.400000000001</v>
      </c>
      <c r="N123" s="93">
        <v>27182</v>
      </c>
      <c r="O123" s="93">
        <v>45049.2</v>
      </c>
      <c r="P123" s="93">
        <v>47779.199999999997</v>
      </c>
      <c r="Q123" s="93">
        <v>58514.6</v>
      </c>
      <c r="R123" s="93">
        <v>15905.3</v>
      </c>
      <c r="S123" s="93">
        <v>94841.8</v>
      </c>
      <c r="T123" s="93">
        <f>T125+T129+T130</f>
        <v>26491.837679999997</v>
      </c>
      <c r="U123" s="93">
        <f>U125+U129+U130</f>
        <v>42200</v>
      </c>
      <c r="V123" s="93">
        <f>V125+V129+V130</f>
        <v>153000</v>
      </c>
      <c r="W123" s="93">
        <f>W125+W129+W130</f>
        <v>101000</v>
      </c>
      <c r="X123" s="93">
        <v>433615.2</v>
      </c>
      <c r="Y123" s="7"/>
    </row>
    <row r="124" spans="1:25" ht="80.25" customHeight="1" x14ac:dyDescent="0.3">
      <c r="A124" s="87"/>
      <c r="B124" s="87"/>
      <c r="C124" s="87"/>
      <c r="D124" s="87"/>
      <c r="E124" s="82"/>
      <c r="F124" s="88" t="s">
        <v>43</v>
      </c>
      <c r="G124" s="57" t="s">
        <v>48</v>
      </c>
      <c r="H124" s="57" t="s">
        <v>31</v>
      </c>
      <c r="I124" s="57" t="s">
        <v>34</v>
      </c>
      <c r="J124" s="57" t="s">
        <v>120</v>
      </c>
      <c r="K124" s="57"/>
      <c r="L124" s="83">
        <v>0</v>
      </c>
      <c r="M124" s="58">
        <v>0</v>
      </c>
      <c r="N124" s="58">
        <v>0</v>
      </c>
      <c r="O124" s="58">
        <v>1366.7</v>
      </c>
      <c r="P124" s="58">
        <v>0</v>
      </c>
      <c r="Q124" s="58">
        <v>1924.5</v>
      </c>
      <c r="R124" s="58">
        <v>0</v>
      </c>
      <c r="S124" s="58">
        <v>0</v>
      </c>
      <c r="T124" s="58">
        <f>T128</f>
        <v>0</v>
      </c>
      <c r="U124" s="58">
        <f>U128</f>
        <v>0</v>
      </c>
      <c r="V124" s="58">
        <f>V128</f>
        <v>0</v>
      </c>
      <c r="W124" s="58">
        <f>W128</f>
        <v>0</v>
      </c>
      <c r="X124" s="58">
        <v>0</v>
      </c>
      <c r="Y124" s="7"/>
    </row>
    <row r="125" spans="1:25" ht="44.25" customHeight="1" x14ac:dyDescent="0.25">
      <c r="A125" s="84">
        <v>21</v>
      </c>
      <c r="B125" s="76" t="s">
        <v>128</v>
      </c>
      <c r="C125" s="76" t="s">
        <v>18</v>
      </c>
      <c r="D125" s="76" t="s">
        <v>10</v>
      </c>
      <c r="E125" s="77" t="s">
        <v>108</v>
      </c>
      <c r="F125" s="77" t="s">
        <v>129</v>
      </c>
      <c r="G125" s="65" t="s">
        <v>24</v>
      </c>
      <c r="H125" s="65" t="s">
        <v>11</v>
      </c>
      <c r="I125" s="65" t="s">
        <v>34</v>
      </c>
      <c r="J125" s="57" t="s">
        <v>121</v>
      </c>
      <c r="K125" s="57" t="s">
        <v>173</v>
      </c>
      <c r="L125" s="83">
        <v>0</v>
      </c>
      <c r="M125" s="58">
        <v>20268.400000000001</v>
      </c>
      <c r="N125" s="58">
        <v>27182</v>
      </c>
      <c r="O125" s="58">
        <v>45049.2</v>
      </c>
      <c r="P125" s="58">
        <v>14079.2</v>
      </c>
      <c r="Q125" s="58">
        <v>27547.8</v>
      </c>
      <c r="R125" s="58">
        <v>15905.3</v>
      </c>
      <c r="S125" s="58">
        <v>94841.8</v>
      </c>
      <c r="T125" s="58">
        <f>17741.86268+8749.975</f>
        <v>26491.837679999997</v>
      </c>
      <c r="U125" s="58">
        <v>42200</v>
      </c>
      <c r="V125" s="58">
        <v>153000</v>
      </c>
      <c r="W125" s="58">
        <v>101000</v>
      </c>
      <c r="X125" s="58">
        <v>433615.2</v>
      </c>
      <c r="Y125" s="28"/>
    </row>
    <row r="126" spans="1:25" ht="44.25" customHeight="1" x14ac:dyDescent="0.3">
      <c r="A126" s="86"/>
      <c r="B126" s="78"/>
      <c r="C126" s="78"/>
      <c r="D126" s="78"/>
      <c r="E126" s="80"/>
      <c r="F126" s="80"/>
      <c r="G126" s="66"/>
      <c r="H126" s="66"/>
      <c r="I126" s="66"/>
      <c r="J126" s="57" t="s">
        <v>139</v>
      </c>
      <c r="K126" s="57" t="s">
        <v>91</v>
      </c>
      <c r="L126" s="83">
        <v>0</v>
      </c>
      <c r="M126" s="58">
        <v>0</v>
      </c>
      <c r="N126" s="58">
        <v>0</v>
      </c>
      <c r="O126" s="58">
        <v>0</v>
      </c>
      <c r="P126" s="58">
        <v>25220</v>
      </c>
      <c r="Q126" s="58">
        <v>0</v>
      </c>
      <c r="R126" s="58">
        <v>0</v>
      </c>
      <c r="S126" s="58">
        <v>0</v>
      </c>
      <c r="T126" s="58">
        <v>0</v>
      </c>
      <c r="U126" s="58">
        <v>0</v>
      </c>
      <c r="V126" s="58">
        <v>0</v>
      </c>
      <c r="W126" s="58">
        <v>0</v>
      </c>
      <c r="X126" s="58">
        <v>0</v>
      </c>
      <c r="Y126" s="7"/>
    </row>
    <row r="127" spans="1:25" ht="60.6" customHeight="1" x14ac:dyDescent="0.3">
      <c r="A127" s="86"/>
      <c r="B127" s="78"/>
      <c r="C127" s="78"/>
      <c r="D127" s="78"/>
      <c r="E127" s="80"/>
      <c r="F127" s="80"/>
      <c r="G127" s="68"/>
      <c r="H127" s="68"/>
      <c r="I127" s="68"/>
      <c r="J127" s="57" t="s">
        <v>139</v>
      </c>
      <c r="K127" s="57" t="s">
        <v>54</v>
      </c>
      <c r="L127" s="83"/>
      <c r="M127" s="58"/>
      <c r="N127" s="58"/>
      <c r="O127" s="58"/>
      <c r="P127" s="58">
        <v>8480</v>
      </c>
      <c r="Q127" s="58">
        <v>0</v>
      </c>
      <c r="R127" s="58">
        <v>0</v>
      </c>
      <c r="S127" s="58">
        <v>0</v>
      </c>
      <c r="T127" s="58">
        <v>0</v>
      </c>
      <c r="U127" s="58">
        <v>0</v>
      </c>
      <c r="V127" s="58">
        <v>0</v>
      </c>
      <c r="W127" s="58">
        <v>0</v>
      </c>
      <c r="X127" s="58">
        <v>0</v>
      </c>
      <c r="Y127" s="7"/>
    </row>
    <row r="128" spans="1:25" ht="31.2" x14ac:dyDescent="0.3">
      <c r="A128" s="87"/>
      <c r="B128" s="81"/>
      <c r="C128" s="81"/>
      <c r="D128" s="81"/>
      <c r="E128" s="82"/>
      <c r="F128" s="82"/>
      <c r="G128" s="57" t="s">
        <v>48</v>
      </c>
      <c r="H128" s="57" t="s">
        <v>31</v>
      </c>
      <c r="I128" s="57" t="s">
        <v>34</v>
      </c>
      <c r="J128" s="57" t="s">
        <v>136</v>
      </c>
      <c r="K128" s="57" t="s">
        <v>145</v>
      </c>
      <c r="L128" s="83">
        <v>0</v>
      </c>
      <c r="M128" s="58">
        <v>0</v>
      </c>
      <c r="N128" s="58">
        <v>0</v>
      </c>
      <c r="O128" s="58">
        <v>1366.7</v>
      </c>
      <c r="P128" s="58">
        <v>0</v>
      </c>
      <c r="Q128" s="58">
        <v>1924.5</v>
      </c>
      <c r="R128" s="58">
        <v>0</v>
      </c>
      <c r="S128" s="58">
        <v>0</v>
      </c>
      <c r="T128" s="58">
        <v>0</v>
      </c>
      <c r="U128" s="58">
        <v>0</v>
      </c>
      <c r="V128" s="58">
        <v>0</v>
      </c>
      <c r="W128" s="58">
        <v>0</v>
      </c>
      <c r="X128" s="58">
        <v>0</v>
      </c>
      <c r="Y128" s="7"/>
    </row>
    <row r="129" spans="1:25" ht="102.75" customHeight="1" x14ac:dyDescent="0.3">
      <c r="A129" s="69" t="s">
        <v>23</v>
      </c>
      <c r="B129" s="69" t="s">
        <v>128</v>
      </c>
      <c r="C129" s="69" t="s">
        <v>18</v>
      </c>
      <c r="D129" s="69" t="s">
        <v>12</v>
      </c>
      <c r="E129" s="70" t="s">
        <v>184</v>
      </c>
      <c r="F129" s="60" t="s">
        <v>22</v>
      </c>
      <c r="G129" s="57" t="s">
        <v>24</v>
      </c>
      <c r="H129" s="57" t="s">
        <v>11</v>
      </c>
      <c r="I129" s="57" t="s">
        <v>34</v>
      </c>
      <c r="J129" s="57" t="s">
        <v>198</v>
      </c>
      <c r="K129" s="57" t="s">
        <v>173</v>
      </c>
      <c r="L129" s="53"/>
      <c r="M129" s="58"/>
      <c r="N129" s="58"/>
      <c r="O129" s="58"/>
      <c r="P129" s="58"/>
      <c r="Q129" s="58">
        <v>30966.7</v>
      </c>
      <c r="R129" s="58">
        <v>0</v>
      </c>
      <c r="S129" s="58">
        <v>0</v>
      </c>
      <c r="T129" s="58">
        <v>0</v>
      </c>
      <c r="U129" s="58">
        <v>0</v>
      </c>
      <c r="V129" s="58">
        <v>0</v>
      </c>
      <c r="W129" s="58">
        <v>0</v>
      </c>
      <c r="X129" s="58">
        <v>0</v>
      </c>
      <c r="Y129" s="7"/>
    </row>
    <row r="130" spans="1:25" ht="122.25" customHeight="1" x14ac:dyDescent="0.3">
      <c r="A130" s="69" t="s">
        <v>23</v>
      </c>
      <c r="B130" s="69" t="s">
        <v>128</v>
      </c>
      <c r="C130" s="69" t="s">
        <v>18</v>
      </c>
      <c r="D130" s="69" t="s">
        <v>18</v>
      </c>
      <c r="E130" s="70" t="s">
        <v>185</v>
      </c>
      <c r="F130" s="60" t="s">
        <v>22</v>
      </c>
      <c r="G130" s="57" t="s">
        <v>24</v>
      </c>
      <c r="H130" s="57" t="s">
        <v>11</v>
      </c>
      <c r="I130" s="57" t="s">
        <v>34</v>
      </c>
      <c r="J130" s="57" t="s">
        <v>174</v>
      </c>
      <c r="K130" s="57" t="s">
        <v>173</v>
      </c>
      <c r="L130" s="53"/>
      <c r="M130" s="58"/>
      <c r="N130" s="58"/>
      <c r="O130" s="58"/>
      <c r="P130" s="58"/>
      <c r="Q130" s="58">
        <v>0</v>
      </c>
      <c r="R130" s="58">
        <v>0</v>
      </c>
      <c r="S130" s="58">
        <v>0</v>
      </c>
      <c r="T130" s="58">
        <v>0</v>
      </c>
      <c r="U130" s="58">
        <v>0</v>
      </c>
      <c r="V130" s="58">
        <v>0</v>
      </c>
      <c r="W130" s="58">
        <v>0</v>
      </c>
      <c r="X130" s="58">
        <v>0</v>
      </c>
      <c r="Y130" s="7"/>
    </row>
    <row r="131" spans="1:25" ht="105" customHeight="1" x14ac:dyDescent="0.3">
      <c r="A131" s="69" t="s">
        <v>23</v>
      </c>
      <c r="B131" s="69" t="s">
        <v>128</v>
      </c>
      <c r="C131" s="69" t="s">
        <v>194</v>
      </c>
      <c r="D131" s="69"/>
      <c r="E131" s="70" t="s">
        <v>243</v>
      </c>
      <c r="F131" s="60" t="s">
        <v>22</v>
      </c>
      <c r="G131" s="57" t="s">
        <v>24</v>
      </c>
      <c r="H131" s="57" t="s">
        <v>11</v>
      </c>
      <c r="I131" s="57" t="s">
        <v>34</v>
      </c>
      <c r="J131" s="57" t="s">
        <v>197</v>
      </c>
      <c r="K131" s="57"/>
      <c r="L131" s="53"/>
      <c r="M131" s="58"/>
      <c r="N131" s="58"/>
      <c r="O131" s="58"/>
      <c r="P131" s="58"/>
      <c r="Q131" s="58">
        <v>0</v>
      </c>
      <c r="R131" s="58">
        <v>22813.5</v>
      </c>
      <c r="S131" s="58">
        <v>34765.1</v>
      </c>
      <c r="T131" s="58">
        <f>T132</f>
        <v>52638.503539999998</v>
      </c>
      <c r="U131" s="58">
        <f t="shared" ref="U131:W132" si="2">U132</f>
        <v>73320.085800000001</v>
      </c>
      <c r="V131" s="58">
        <f t="shared" si="2"/>
        <v>38052.800000000003</v>
      </c>
      <c r="W131" s="58">
        <f t="shared" si="2"/>
        <v>0</v>
      </c>
      <c r="X131" s="58">
        <v>0</v>
      </c>
      <c r="Y131" s="7"/>
    </row>
    <row r="132" spans="1:25" ht="96.75" customHeight="1" x14ac:dyDescent="0.3">
      <c r="A132" s="69" t="s">
        <v>23</v>
      </c>
      <c r="B132" s="69" t="s">
        <v>128</v>
      </c>
      <c r="C132" s="69" t="s">
        <v>194</v>
      </c>
      <c r="D132" s="69" t="s">
        <v>10</v>
      </c>
      <c r="E132" s="70" t="s">
        <v>256</v>
      </c>
      <c r="F132" s="60" t="s">
        <v>22</v>
      </c>
      <c r="G132" s="57" t="s">
        <v>24</v>
      </c>
      <c r="H132" s="57" t="s">
        <v>11</v>
      </c>
      <c r="I132" s="57" t="s">
        <v>34</v>
      </c>
      <c r="J132" s="57" t="s">
        <v>197</v>
      </c>
      <c r="K132" s="57" t="s">
        <v>219</v>
      </c>
      <c r="L132" s="53"/>
      <c r="M132" s="58"/>
      <c r="N132" s="58"/>
      <c r="O132" s="58"/>
      <c r="P132" s="58"/>
      <c r="Q132" s="58">
        <v>0</v>
      </c>
      <c r="R132" s="58">
        <v>22813.5</v>
      </c>
      <c r="S132" s="58">
        <v>34765.1</v>
      </c>
      <c r="T132" s="58">
        <f>T133</f>
        <v>52638.503539999998</v>
      </c>
      <c r="U132" s="58">
        <f t="shared" si="2"/>
        <v>73320.085800000001</v>
      </c>
      <c r="V132" s="58">
        <f t="shared" si="2"/>
        <v>38052.800000000003</v>
      </c>
      <c r="W132" s="58">
        <f t="shared" si="2"/>
        <v>0</v>
      </c>
      <c r="X132" s="58">
        <v>0</v>
      </c>
      <c r="Y132" s="7"/>
    </row>
    <row r="133" spans="1:25" ht="93.6" x14ac:dyDescent="0.3">
      <c r="A133" s="69"/>
      <c r="B133" s="69"/>
      <c r="C133" s="69"/>
      <c r="D133" s="69"/>
      <c r="E133" s="88" t="s">
        <v>196</v>
      </c>
      <c r="F133" s="60" t="s">
        <v>22</v>
      </c>
      <c r="G133" s="57" t="s">
        <v>24</v>
      </c>
      <c r="H133" s="57" t="s">
        <v>11</v>
      </c>
      <c r="I133" s="57" t="s">
        <v>34</v>
      </c>
      <c r="J133" s="57" t="s">
        <v>193</v>
      </c>
      <c r="K133" s="57" t="s">
        <v>219</v>
      </c>
      <c r="L133" s="94"/>
      <c r="M133" s="95"/>
      <c r="N133" s="95"/>
      <c r="O133" s="95"/>
      <c r="P133" s="95"/>
      <c r="Q133" s="58">
        <v>0</v>
      </c>
      <c r="R133" s="58">
        <v>22813.5</v>
      </c>
      <c r="S133" s="58">
        <v>34765.1</v>
      </c>
      <c r="T133" s="58">
        <f>1706.34183+2773.129+5970+2227.83888+4950+3333+6683.51668+2216.47235+2950+2216.47534+16027.16696+1584.5625</f>
        <v>52638.503539999998</v>
      </c>
      <c r="U133" s="58">
        <f>1202.74736+2447.28264+5999.84+26080.27666+4947.30584+8098.47084+24544.16246</f>
        <v>73320.085800000001</v>
      </c>
      <c r="V133" s="58">
        <v>38052.800000000003</v>
      </c>
      <c r="W133" s="58">
        <v>0</v>
      </c>
      <c r="X133" s="58">
        <v>0</v>
      </c>
      <c r="Y133" s="7"/>
    </row>
    <row r="134" spans="1:25" ht="108" customHeight="1" x14ac:dyDescent="0.3">
      <c r="A134" s="69" t="s">
        <v>23</v>
      </c>
      <c r="B134" s="69" t="s">
        <v>128</v>
      </c>
      <c r="C134" s="69" t="s">
        <v>200</v>
      </c>
      <c r="D134" s="69"/>
      <c r="E134" s="70" t="s">
        <v>201</v>
      </c>
      <c r="F134" s="60" t="s">
        <v>22</v>
      </c>
      <c r="G134" s="57" t="s">
        <v>24</v>
      </c>
      <c r="H134" s="57" t="s">
        <v>11</v>
      </c>
      <c r="I134" s="57" t="s">
        <v>34</v>
      </c>
      <c r="J134" s="57" t="s">
        <v>203</v>
      </c>
      <c r="K134" s="57"/>
      <c r="L134" s="53"/>
      <c r="M134" s="58"/>
      <c r="N134" s="58"/>
      <c r="O134" s="58"/>
      <c r="P134" s="58"/>
      <c r="Q134" s="58">
        <v>0</v>
      </c>
      <c r="R134" s="58">
        <v>30000</v>
      </c>
      <c r="S134" s="58">
        <v>26740</v>
      </c>
      <c r="T134" s="58">
        <f>T135</f>
        <v>85363.825199999992</v>
      </c>
      <c r="U134" s="58">
        <f>U135</f>
        <v>243848.1</v>
      </c>
      <c r="V134" s="58">
        <f>V135</f>
        <v>294189.8</v>
      </c>
      <c r="W134" s="58">
        <f>W135</f>
        <v>315937.7</v>
      </c>
      <c r="X134" s="58">
        <v>0</v>
      </c>
      <c r="Y134" s="7"/>
    </row>
    <row r="135" spans="1:25" ht="93.6" x14ac:dyDescent="0.3">
      <c r="A135" s="69" t="s">
        <v>23</v>
      </c>
      <c r="B135" s="69" t="s">
        <v>128</v>
      </c>
      <c r="C135" s="69" t="s">
        <v>200</v>
      </c>
      <c r="D135" s="69" t="s">
        <v>10</v>
      </c>
      <c r="E135" s="70" t="s">
        <v>257</v>
      </c>
      <c r="F135" s="60" t="s">
        <v>22</v>
      </c>
      <c r="G135" s="57" t="s">
        <v>24</v>
      </c>
      <c r="H135" s="57" t="s">
        <v>11</v>
      </c>
      <c r="I135" s="57" t="s">
        <v>34</v>
      </c>
      <c r="J135" s="57" t="s">
        <v>203</v>
      </c>
      <c r="K135" s="57" t="s">
        <v>91</v>
      </c>
      <c r="L135" s="53"/>
      <c r="M135" s="58"/>
      <c r="N135" s="58"/>
      <c r="O135" s="58"/>
      <c r="P135" s="58"/>
      <c r="Q135" s="58">
        <v>0</v>
      </c>
      <c r="R135" s="58">
        <v>30000</v>
      </c>
      <c r="S135" s="58">
        <v>26740</v>
      </c>
      <c r="T135" s="58">
        <f>T136+T137+T138</f>
        <v>85363.825199999992</v>
      </c>
      <c r="U135" s="58">
        <f>U136+U137+U138</f>
        <v>243848.1</v>
      </c>
      <c r="V135" s="58">
        <f>V136+V137+V138</f>
        <v>294189.8</v>
      </c>
      <c r="W135" s="58">
        <f>W136+W137+W138</f>
        <v>315937.7</v>
      </c>
      <c r="X135" s="58">
        <v>0</v>
      </c>
      <c r="Y135" s="7"/>
    </row>
    <row r="136" spans="1:25" ht="93.6" x14ac:dyDescent="0.3">
      <c r="A136" s="69"/>
      <c r="B136" s="69"/>
      <c r="C136" s="69"/>
      <c r="D136" s="69"/>
      <c r="E136" s="70" t="s">
        <v>202</v>
      </c>
      <c r="F136" s="60" t="s">
        <v>22</v>
      </c>
      <c r="G136" s="57" t="s">
        <v>24</v>
      </c>
      <c r="H136" s="57" t="s">
        <v>11</v>
      </c>
      <c r="I136" s="57" t="s">
        <v>34</v>
      </c>
      <c r="J136" s="57" t="s">
        <v>204</v>
      </c>
      <c r="K136" s="57" t="s">
        <v>265</v>
      </c>
      <c r="L136" s="53"/>
      <c r="M136" s="58"/>
      <c r="N136" s="58"/>
      <c r="O136" s="58"/>
      <c r="P136" s="58"/>
      <c r="Q136" s="58">
        <v>0</v>
      </c>
      <c r="R136" s="58">
        <v>30000</v>
      </c>
      <c r="S136" s="58">
        <v>0</v>
      </c>
      <c r="T136" s="58">
        <v>0</v>
      </c>
      <c r="U136" s="58">
        <v>152848.1</v>
      </c>
      <c r="V136" s="58">
        <f>174691.7+132567-78567</f>
        <v>228691.7</v>
      </c>
      <c r="W136" s="58">
        <v>180094.6</v>
      </c>
      <c r="X136" s="58">
        <v>0</v>
      </c>
      <c r="Y136" s="7"/>
    </row>
    <row r="137" spans="1:25" ht="93.6" x14ac:dyDescent="0.25">
      <c r="A137" s="69"/>
      <c r="B137" s="69"/>
      <c r="C137" s="69"/>
      <c r="D137" s="69"/>
      <c r="E137" s="70" t="s">
        <v>227</v>
      </c>
      <c r="F137" s="60" t="s">
        <v>22</v>
      </c>
      <c r="G137" s="57" t="s">
        <v>24</v>
      </c>
      <c r="H137" s="57" t="s">
        <v>11</v>
      </c>
      <c r="I137" s="57" t="s">
        <v>34</v>
      </c>
      <c r="J137" s="57" t="s">
        <v>228</v>
      </c>
      <c r="K137" s="57" t="s">
        <v>91</v>
      </c>
      <c r="L137" s="53"/>
      <c r="M137" s="58"/>
      <c r="N137" s="58"/>
      <c r="O137" s="58"/>
      <c r="P137" s="58"/>
      <c r="Q137" s="58"/>
      <c r="R137" s="58"/>
      <c r="S137" s="58">
        <v>0</v>
      </c>
      <c r="T137" s="58">
        <v>43363.825199999999</v>
      </c>
      <c r="U137" s="58">
        <v>55000</v>
      </c>
      <c r="V137" s="58">
        <v>65498.1</v>
      </c>
      <c r="W137" s="58">
        <v>135843.1</v>
      </c>
      <c r="X137" s="58">
        <v>0</v>
      </c>
    </row>
    <row r="138" spans="1:25" ht="93.6" x14ac:dyDescent="0.25">
      <c r="A138" s="69"/>
      <c r="B138" s="69"/>
      <c r="C138" s="69"/>
      <c r="D138" s="69"/>
      <c r="E138" s="70" t="s">
        <v>229</v>
      </c>
      <c r="F138" s="60" t="s">
        <v>22</v>
      </c>
      <c r="G138" s="57" t="s">
        <v>24</v>
      </c>
      <c r="H138" s="57" t="s">
        <v>11</v>
      </c>
      <c r="I138" s="57" t="s">
        <v>34</v>
      </c>
      <c r="J138" s="57" t="s">
        <v>230</v>
      </c>
      <c r="K138" s="57" t="s">
        <v>91</v>
      </c>
      <c r="L138" s="53"/>
      <c r="M138" s="58"/>
      <c r="N138" s="58"/>
      <c r="O138" s="58"/>
      <c r="P138" s="58"/>
      <c r="Q138" s="58"/>
      <c r="R138" s="58"/>
      <c r="S138" s="58">
        <v>26740</v>
      </c>
      <c r="T138" s="58">
        <v>42000</v>
      </c>
      <c r="U138" s="58">
        <v>36000</v>
      </c>
      <c r="V138" s="58">
        <v>0</v>
      </c>
      <c r="W138" s="58">
        <v>0</v>
      </c>
      <c r="X138" s="58">
        <v>0</v>
      </c>
    </row>
    <row r="139" spans="1:25" ht="62.4" x14ac:dyDescent="0.25">
      <c r="A139" s="76" t="s">
        <v>23</v>
      </c>
      <c r="B139" s="76" t="s">
        <v>128</v>
      </c>
      <c r="C139" s="76" t="s">
        <v>205</v>
      </c>
      <c r="D139" s="76"/>
      <c r="E139" s="72" t="s">
        <v>206</v>
      </c>
      <c r="F139" s="60" t="s">
        <v>208</v>
      </c>
      <c r="G139" s="57" t="s">
        <v>209</v>
      </c>
      <c r="H139" s="57" t="s">
        <v>34</v>
      </c>
      <c r="I139" s="57" t="s">
        <v>34</v>
      </c>
      <c r="J139" s="57" t="s">
        <v>207</v>
      </c>
      <c r="K139" s="57"/>
      <c r="L139" s="53"/>
      <c r="M139" s="58"/>
      <c r="N139" s="58"/>
      <c r="O139" s="58"/>
      <c r="P139" s="58"/>
      <c r="Q139" s="58">
        <v>0</v>
      </c>
      <c r="R139" s="58">
        <v>2719.4</v>
      </c>
      <c r="S139" s="58">
        <v>0</v>
      </c>
      <c r="T139" s="58">
        <f t="shared" ref="T139:W140" si="3">T141</f>
        <v>0</v>
      </c>
      <c r="U139" s="58">
        <f t="shared" si="3"/>
        <v>0</v>
      </c>
      <c r="V139" s="58">
        <f t="shared" si="3"/>
        <v>0</v>
      </c>
      <c r="W139" s="58">
        <f t="shared" si="3"/>
        <v>0</v>
      </c>
      <c r="X139" s="58">
        <v>0</v>
      </c>
    </row>
    <row r="140" spans="1:25" ht="78" x14ac:dyDescent="0.25">
      <c r="A140" s="81"/>
      <c r="B140" s="81"/>
      <c r="C140" s="81"/>
      <c r="D140" s="81"/>
      <c r="E140" s="74"/>
      <c r="F140" s="60" t="s">
        <v>43</v>
      </c>
      <c r="G140" s="96" t="s">
        <v>48</v>
      </c>
      <c r="H140" s="57" t="s">
        <v>31</v>
      </c>
      <c r="I140" s="57" t="s">
        <v>34</v>
      </c>
      <c r="J140" s="57" t="s">
        <v>207</v>
      </c>
      <c r="K140" s="57"/>
      <c r="L140" s="53"/>
      <c r="M140" s="58"/>
      <c r="N140" s="58"/>
      <c r="O140" s="58"/>
      <c r="P140" s="58"/>
      <c r="Q140" s="58">
        <v>0</v>
      </c>
      <c r="R140" s="58">
        <v>4991.6000000000004</v>
      </c>
      <c r="S140" s="58">
        <v>7490.5</v>
      </c>
      <c r="T140" s="58">
        <f t="shared" si="3"/>
        <v>7579.7619599999998</v>
      </c>
      <c r="U140" s="58">
        <f t="shared" si="3"/>
        <v>2926.5</v>
      </c>
      <c r="V140" s="58">
        <f t="shared" si="3"/>
        <v>2926.5</v>
      </c>
      <c r="W140" s="58">
        <f t="shared" si="3"/>
        <v>2926.5</v>
      </c>
      <c r="X140" s="58">
        <v>0</v>
      </c>
    </row>
    <row r="141" spans="1:25" ht="62.4" x14ac:dyDescent="0.25">
      <c r="A141" s="76" t="s">
        <v>23</v>
      </c>
      <c r="B141" s="76" t="s">
        <v>128</v>
      </c>
      <c r="C141" s="76" t="s">
        <v>205</v>
      </c>
      <c r="D141" s="76" t="s">
        <v>10</v>
      </c>
      <c r="E141" s="72" t="s">
        <v>224</v>
      </c>
      <c r="F141" s="60" t="s">
        <v>208</v>
      </c>
      <c r="G141" s="57" t="s">
        <v>209</v>
      </c>
      <c r="H141" s="57" t="s">
        <v>34</v>
      </c>
      <c r="I141" s="57" t="s">
        <v>34</v>
      </c>
      <c r="J141" s="57" t="s">
        <v>207</v>
      </c>
      <c r="K141" s="57"/>
      <c r="L141" s="53"/>
      <c r="M141" s="58"/>
      <c r="N141" s="58"/>
      <c r="O141" s="58"/>
      <c r="P141" s="58"/>
      <c r="Q141" s="58">
        <v>0</v>
      </c>
      <c r="R141" s="58">
        <v>2719.4</v>
      </c>
      <c r="S141" s="58">
        <v>0</v>
      </c>
      <c r="T141" s="58">
        <f>T143+T144</f>
        <v>0</v>
      </c>
      <c r="U141" s="58">
        <f>U143+U144</f>
        <v>0</v>
      </c>
      <c r="V141" s="58">
        <f>V143+V144</f>
        <v>0</v>
      </c>
      <c r="W141" s="58">
        <f>W143+W144</f>
        <v>0</v>
      </c>
      <c r="X141" s="58">
        <v>0</v>
      </c>
    </row>
    <row r="142" spans="1:25" ht="78" x14ac:dyDescent="0.25">
      <c r="A142" s="81"/>
      <c r="B142" s="81"/>
      <c r="C142" s="81"/>
      <c r="D142" s="81"/>
      <c r="E142" s="74"/>
      <c r="F142" s="60" t="s">
        <v>43</v>
      </c>
      <c r="G142" s="96" t="s">
        <v>48</v>
      </c>
      <c r="H142" s="57" t="s">
        <v>31</v>
      </c>
      <c r="I142" s="57" t="s">
        <v>34</v>
      </c>
      <c r="J142" s="57" t="s">
        <v>207</v>
      </c>
      <c r="K142" s="57"/>
      <c r="L142" s="53"/>
      <c r="M142" s="58"/>
      <c r="N142" s="58"/>
      <c r="O142" s="58"/>
      <c r="P142" s="58"/>
      <c r="Q142" s="58">
        <v>0</v>
      </c>
      <c r="R142" s="58">
        <v>4991.6000000000004</v>
      </c>
      <c r="S142" s="58">
        <v>7490.5</v>
      </c>
      <c r="T142" s="58">
        <f>T145+T146+T147</f>
        <v>7579.7619599999998</v>
      </c>
      <c r="U142" s="58">
        <f>U145+U146+U147</f>
        <v>2926.5</v>
      </c>
      <c r="V142" s="58">
        <f>V145+V146+V147</f>
        <v>2926.5</v>
      </c>
      <c r="W142" s="58">
        <f>W145+W146+W147</f>
        <v>2926.5</v>
      </c>
      <c r="X142" s="58">
        <v>0</v>
      </c>
    </row>
    <row r="143" spans="1:25" ht="62.4" x14ac:dyDescent="0.25">
      <c r="A143" s="69"/>
      <c r="B143" s="69"/>
      <c r="C143" s="69"/>
      <c r="D143" s="69"/>
      <c r="E143" s="70" t="s">
        <v>210</v>
      </c>
      <c r="F143" s="60" t="s">
        <v>208</v>
      </c>
      <c r="G143" s="57" t="s">
        <v>209</v>
      </c>
      <c r="H143" s="57" t="s">
        <v>34</v>
      </c>
      <c r="I143" s="57" t="s">
        <v>34</v>
      </c>
      <c r="J143" s="57" t="s">
        <v>211</v>
      </c>
      <c r="K143" s="57" t="s">
        <v>91</v>
      </c>
      <c r="L143" s="53"/>
      <c r="M143" s="58"/>
      <c r="N143" s="58"/>
      <c r="O143" s="58"/>
      <c r="P143" s="58"/>
      <c r="Q143" s="58">
        <v>0</v>
      </c>
      <c r="R143" s="58">
        <v>1594</v>
      </c>
      <c r="S143" s="58">
        <v>0</v>
      </c>
      <c r="T143" s="58">
        <v>0</v>
      </c>
      <c r="U143" s="58">
        <v>0</v>
      </c>
      <c r="V143" s="58">
        <v>0</v>
      </c>
      <c r="W143" s="58">
        <v>0</v>
      </c>
      <c r="X143" s="58">
        <v>0</v>
      </c>
    </row>
    <row r="144" spans="1:25" ht="64.2" customHeight="1" x14ac:dyDescent="0.25">
      <c r="A144" s="69"/>
      <c r="B144" s="69"/>
      <c r="C144" s="69"/>
      <c r="D144" s="69"/>
      <c r="E144" s="70" t="s">
        <v>212</v>
      </c>
      <c r="F144" s="60" t="s">
        <v>208</v>
      </c>
      <c r="G144" s="57" t="s">
        <v>209</v>
      </c>
      <c r="H144" s="57" t="s">
        <v>34</v>
      </c>
      <c r="I144" s="57" t="s">
        <v>34</v>
      </c>
      <c r="J144" s="57" t="s">
        <v>213</v>
      </c>
      <c r="K144" s="57" t="s">
        <v>91</v>
      </c>
      <c r="L144" s="53"/>
      <c r="M144" s="58"/>
      <c r="N144" s="58"/>
      <c r="O144" s="58"/>
      <c r="P144" s="58"/>
      <c r="Q144" s="58">
        <v>0</v>
      </c>
      <c r="R144" s="58">
        <v>1125.4000000000001</v>
      </c>
      <c r="S144" s="58">
        <v>0</v>
      </c>
      <c r="T144" s="58">
        <v>0</v>
      </c>
      <c r="U144" s="58">
        <v>0</v>
      </c>
      <c r="V144" s="58">
        <v>0</v>
      </c>
      <c r="W144" s="58">
        <v>0</v>
      </c>
      <c r="X144" s="58">
        <v>0</v>
      </c>
    </row>
    <row r="145" spans="1:24" ht="24.6" customHeight="1" x14ac:dyDescent="0.25">
      <c r="A145" s="76"/>
      <c r="B145" s="76"/>
      <c r="C145" s="76"/>
      <c r="D145" s="76"/>
      <c r="E145" s="72" t="s">
        <v>214</v>
      </c>
      <c r="F145" s="77" t="s">
        <v>43</v>
      </c>
      <c r="G145" s="65" t="s">
        <v>48</v>
      </c>
      <c r="H145" s="65" t="s">
        <v>31</v>
      </c>
      <c r="I145" s="65" t="s">
        <v>34</v>
      </c>
      <c r="J145" s="65" t="s">
        <v>258</v>
      </c>
      <c r="K145" s="57" t="s">
        <v>91</v>
      </c>
      <c r="L145" s="53"/>
      <c r="M145" s="58"/>
      <c r="N145" s="58"/>
      <c r="O145" s="58"/>
      <c r="P145" s="58"/>
      <c r="Q145" s="58">
        <v>0</v>
      </c>
      <c r="R145" s="58">
        <v>4712.3</v>
      </c>
      <c r="S145" s="58">
        <v>7106.2</v>
      </c>
      <c r="T145" s="58">
        <v>6613.9392200000002</v>
      </c>
      <c r="U145" s="58">
        <v>2026.5</v>
      </c>
      <c r="V145" s="58">
        <v>2026.5</v>
      </c>
      <c r="W145" s="58">
        <v>2026.5</v>
      </c>
      <c r="X145" s="58">
        <v>0</v>
      </c>
    </row>
    <row r="146" spans="1:24" ht="29.25" customHeight="1" x14ac:dyDescent="0.25">
      <c r="A146" s="78"/>
      <c r="B146" s="78"/>
      <c r="C146" s="78"/>
      <c r="D146" s="78"/>
      <c r="E146" s="79"/>
      <c r="F146" s="80"/>
      <c r="G146" s="66"/>
      <c r="H146" s="66"/>
      <c r="I146" s="66"/>
      <c r="J146" s="66"/>
      <c r="K146" s="57" t="s">
        <v>215</v>
      </c>
      <c r="L146" s="53"/>
      <c r="M146" s="58"/>
      <c r="N146" s="58"/>
      <c r="O146" s="58"/>
      <c r="P146" s="58"/>
      <c r="Q146" s="58">
        <v>0</v>
      </c>
      <c r="R146" s="58">
        <v>22.5</v>
      </c>
      <c r="S146" s="58">
        <v>173.9</v>
      </c>
      <c r="T146" s="58">
        <v>464.92</v>
      </c>
      <c r="U146" s="58">
        <v>450</v>
      </c>
      <c r="V146" s="58">
        <v>450</v>
      </c>
      <c r="W146" s="58">
        <v>450</v>
      </c>
      <c r="X146" s="58">
        <v>0</v>
      </c>
    </row>
    <row r="147" spans="1:24" ht="30.6" customHeight="1" x14ac:dyDescent="0.25">
      <c r="A147" s="81"/>
      <c r="B147" s="81"/>
      <c r="C147" s="81"/>
      <c r="D147" s="81"/>
      <c r="E147" s="74"/>
      <c r="F147" s="82"/>
      <c r="G147" s="68"/>
      <c r="H147" s="68"/>
      <c r="I147" s="68"/>
      <c r="J147" s="68"/>
      <c r="K147" s="57" t="s">
        <v>216</v>
      </c>
      <c r="L147" s="53"/>
      <c r="M147" s="58"/>
      <c r="N147" s="58"/>
      <c r="O147" s="58"/>
      <c r="P147" s="58"/>
      <c r="Q147" s="58">
        <v>0</v>
      </c>
      <c r="R147" s="58">
        <v>256.7</v>
      </c>
      <c r="S147" s="58">
        <v>210.4</v>
      </c>
      <c r="T147" s="58">
        <v>500.90273999999999</v>
      </c>
      <c r="U147" s="58">
        <v>450</v>
      </c>
      <c r="V147" s="58">
        <v>450</v>
      </c>
      <c r="W147" s="58">
        <v>450</v>
      </c>
      <c r="X147" s="58">
        <v>0</v>
      </c>
    </row>
    <row r="148" spans="1:24" ht="18" x14ac:dyDescent="0.3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5"/>
      <c r="N148" s="25"/>
      <c r="O148" s="25"/>
      <c r="P148" s="25"/>
      <c r="Q148" s="27"/>
      <c r="R148" s="27"/>
      <c r="S148" s="27"/>
      <c r="T148" s="27"/>
      <c r="U148" s="27"/>
      <c r="V148" s="27"/>
      <c r="W148" s="27"/>
      <c r="X148" s="26" t="s">
        <v>280</v>
      </c>
    </row>
    <row r="149" spans="1:24" ht="14.4" x14ac:dyDescent="0.3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</row>
    <row r="153" spans="1:24" ht="14.4" x14ac:dyDescent="0.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4.4" x14ac:dyDescent="0.3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35" t="s">
        <v>266</v>
      </c>
      <c r="M154" s="35"/>
      <c r="N154" s="35"/>
      <c r="O154" s="35"/>
      <c r="P154" s="35"/>
      <c r="Q154" s="2"/>
      <c r="R154" s="2"/>
      <c r="S154" s="2"/>
      <c r="T154" s="2"/>
      <c r="U154" s="2"/>
      <c r="V154" s="2"/>
      <c r="W154" s="2"/>
      <c r="X154" s="2"/>
    </row>
    <row r="155" spans="1:24" ht="14.4" x14ac:dyDescent="0.3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4.4" x14ac:dyDescent="0.3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4.4" x14ac:dyDescent="0.3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4.4" x14ac:dyDescent="0.3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4.4" x14ac:dyDescent="0.3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4.4" x14ac:dyDescent="0.3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4.4" x14ac:dyDescent="0.3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4.4" x14ac:dyDescent="0.3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4.4" x14ac:dyDescent="0.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4.4" x14ac:dyDescent="0.3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4.4" x14ac:dyDescent="0.3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4.4" x14ac:dyDescent="0.3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4.4" x14ac:dyDescent="0.3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x14ac:dyDescent="0.25"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x14ac:dyDescent="0.25"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x14ac:dyDescent="0.25"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x14ac:dyDescent="0.25"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x14ac:dyDescent="0.25"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x14ac:dyDescent="0.25"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x14ac:dyDescent="0.25"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x14ac:dyDescent="0.25"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x14ac:dyDescent="0.25"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2:24" x14ac:dyDescent="0.25"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2:24" x14ac:dyDescent="0.25"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2:24" x14ac:dyDescent="0.25"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2:24" x14ac:dyDescent="0.25"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2:24" x14ac:dyDescent="0.25"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2:24" x14ac:dyDescent="0.25"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2:24" x14ac:dyDescent="0.25"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2:24" x14ac:dyDescent="0.25"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2:24" x14ac:dyDescent="0.25"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2:24" x14ac:dyDescent="0.25"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2:24" x14ac:dyDescent="0.25"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2:24" x14ac:dyDescent="0.25"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</sheetData>
  <mergeCells count="121">
    <mergeCell ref="V6:X6"/>
    <mergeCell ref="V7:X7"/>
    <mergeCell ref="A10:X10"/>
    <mergeCell ref="F15:N15"/>
    <mergeCell ref="A16:D16"/>
    <mergeCell ref="E16:E17"/>
    <mergeCell ref="F16:F17"/>
    <mergeCell ref="G16:K16"/>
    <mergeCell ref="O16:X16"/>
    <mergeCell ref="A9:X9"/>
    <mergeCell ref="E18:E20"/>
    <mergeCell ref="A23:A25"/>
    <mergeCell ref="B23:B25"/>
    <mergeCell ref="C23:C25"/>
    <mergeCell ref="D23:D25"/>
    <mergeCell ref="E23:E25"/>
    <mergeCell ref="L154:P154"/>
    <mergeCell ref="A105:A106"/>
    <mergeCell ref="B105:B106"/>
    <mergeCell ref="C105:C106"/>
    <mergeCell ref="D105:D106"/>
    <mergeCell ref="E105:E106"/>
    <mergeCell ref="I68:I70"/>
    <mergeCell ref="E68:E70"/>
    <mergeCell ref="F68:F70"/>
    <mergeCell ref="G68:G70"/>
    <mergeCell ref="H68:H70"/>
    <mergeCell ref="E72:E75"/>
    <mergeCell ref="F72:F75"/>
    <mergeCell ref="A102:A103"/>
    <mergeCell ref="B102:B103"/>
    <mergeCell ref="C102:C103"/>
    <mergeCell ref="D102:D103"/>
    <mergeCell ref="E102:E103"/>
    <mergeCell ref="A68:A70"/>
    <mergeCell ref="B68:B70"/>
    <mergeCell ref="C68:C70"/>
    <mergeCell ref="D68:D70"/>
    <mergeCell ref="A72:A75"/>
    <mergeCell ref="B72:B75"/>
    <mergeCell ref="C72:C75"/>
    <mergeCell ref="D72:D75"/>
    <mergeCell ref="J112:J114"/>
    <mergeCell ref="F105:F106"/>
    <mergeCell ref="G105:G106"/>
    <mergeCell ref="H105:H106"/>
    <mergeCell ref="I105:I106"/>
    <mergeCell ref="A60:A62"/>
    <mergeCell ref="B60:B62"/>
    <mergeCell ref="C60:C62"/>
    <mergeCell ref="D60:D62"/>
    <mergeCell ref="E60:E62"/>
    <mergeCell ref="F60:F62"/>
    <mergeCell ref="A64:A67"/>
    <mergeCell ref="B64:B67"/>
    <mergeCell ref="C64:C67"/>
    <mergeCell ref="D64:D67"/>
    <mergeCell ref="E64:E67"/>
    <mergeCell ref="F64:F67"/>
    <mergeCell ref="A54:A55"/>
    <mergeCell ref="B54:B55"/>
    <mergeCell ref="C54:C55"/>
    <mergeCell ref="D54:D55"/>
    <mergeCell ref="E54:E55"/>
    <mergeCell ref="A57:A59"/>
    <mergeCell ref="B57:B59"/>
    <mergeCell ref="C57:C59"/>
    <mergeCell ref="D57:D59"/>
    <mergeCell ref="E57:E59"/>
    <mergeCell ref="H125:H127"/>
    <mergeCell ref="I125:I127"/>
    <mergeCell ref="F57:F59"/>
    <mergeCell ref="G57:G59"/>
    <mergeCell ref="H57:H59"/>
    <mergeCell ref="I57:I59"/>
    <mergeCell ref="G60:G62"/>
    <mergeCell ref="H60:H62"/>
    <mergeCell ref="I60:I62"/>
    <mergeCell ref="H64:H67"/>
    <mergeCell ref="G125:G127"/>
    <mergeCell ref="I64:I67"/>
    <mergeCell ref="G64:G67"/>
    <mergeCell ref="G72:G75"/>
    <mergeCell ref="H72:H75"/>
    <mergeCell ref="I72:I75"/>
    <mergeCell ref="A122:A124"/>
    <mergeCell ref="B122:B124"/>
    <mergeCell ref="C122:C124"/>
    <mergeCell ref="D122:D124"/>
    <mergeCell ref="E122:E124"/>
    <mergeCell ref="A111:A114"/>
    <mergeCell ref="B111:B114"/>
    <mergeCell ref="C111:C114"/>
    <mergeCell ref="D111:D114"/>
    <mergeCell ref="E111:E114"/>
    <mergeCell ref="D125:D128"/>
    <mergeCell ref="E125:E128"/>
    <mergeCell ref="F125:F128"/>
    <mergeCell ref="F145:F147"/>
    <mergeCell ref="G145:G147"/>
    <mergeCell ref="A139:A140"/>
    <mergeCell ref="B139:B140"/>
    <mergeCell ref="C139:C140"/>
    <mergeCell ref="D139:D140"/>
    <mergeCell ref="E139:E140"/>
    <mergeCell ref="A125:A128"/>
    <mergeCell ref="B125:B128"/>
    <mergeCell ref="C125:C128"/>
    <mergeCell ref="H145:H147"/>
    <mergeCell ref="I145:I147"/>
    <mergeCell ref="J145:J147"/>
    <mergeCell ref="A141:A142"/>
    <mergeCell ref="B141:B142"/>
    <mergeCell ref="C141:C142"/>
    <mergeCell ref="D141:D142"/>
    <mergeCell ref="E141:E142"/>
    <mergeCell ref="A145:A147"/>
    <mergeCell ref="B145:B147"/>
    <mergeCell ref="C145:C147"/>
    <mergeCell ref="D145:D147"/>
    <mergeCell ref="E145:E147"/>
  </mergeCells>
  <pageMargins left="0.11811023622047245" right="0.31496062992125984" top="0.74803149606299213" bottom="0.39370078740157483" header="0.31496062992125984" footer="0"/>
  <pageSetup paperSize="9" scale="67" fitToHeight="100" pageOrder="overThenDown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(2)</vt:lpstr>
      <vt:lpstr>'Приложение 5 (2)'!Заголовки_для_печати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2013-07-16T09:51:34Z</cp:lastPrinted>
  <dcterms:created xsi:type="dcterms:W3CDTF">2006-09-28T05:33:49Z</dcterms:created>
  <dcterms:modified xsi:type="dcterms:W3CDTF">2022-08-11T09:09:46Z</dcterms:modified>
</cp:coreProperties>
</file>